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40" windowHeight="9525" tabRatio="540" firstSheet="1" activeTab="3"/>
  </bookViews>
  <sheets>
    <sheet name="Sheet1" sheetId="1" r:id="rId1"/>
    <sheet name="5% Sheet" sheetId="2" r:id="rId2"/>
    <sheet name="13% sheet" sheetId="3" r:id="rId3"/>
    <sheet name="Total for the Year" sheetId="4" r:id="rId4"/>
  </sheets>
  <definedNames>
    <definedName name="_xlnm.Print_Area" localSheetId="1">'5% Sheet'!$A$1:$J$41</definedName>
    <definedName name="Z_432A01C4_BC30_4F6E_8B95_20ECFEE4BC3F_.wvu.PrintArea" localSheetId="1" hidden="1">'5% Sheet'!$A$1:$J$41</definedName>
  </definedNames>
  <calcPr fullCalcOnLoad="1"/>
</workbook>
</file>

<file path=xl/comments2.xml><?xml version="1.0" encoding="utf-8"?>
<comments xmlns="http://schemas.openxmlformats.org/spreadsheetml/2006/main">
  <authors>
    <author>Jerzey</author>
    <author>Naim</author>
  </authors>
  <commentList>
    <comment ref="AS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L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M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N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O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P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Q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R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S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T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V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W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X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2" authorId="1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USE THIS SHEET FOR EXPENSES FROM JANUARY 1, 2010 TO JUNE 30, 2010</t>
        </r>
      </text>
    </comment>
    <comment ref="C11" authorId="1">
      <text>
        <r>
          <rPr>
            <b/>
            <sz val="8"/>
            <rFont val="Tahoma"/>
            <family val="0"/>
          </rPr>
          <t>Make all entries in the relevant columns numbered 1-38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to the  right of the globalized sheet.</t>
        </r>
        <r>
          <rPr>
            <b/>
            <sz val="8"/>
            <rFont val="Tahoma"/>
            <family val="0"/>
          </rPr>
          <t xml:space="preserve">
The blacked out boxes located on lines 17-21, and in the Vehicle Expense and home office summaries are for expenses which do not include GST e.g. insurance, payments to goverment and banks etc.</t>
        </r>
        <r>
          <rPr>
            <sz val="8"/>
            <rFont val="Tahoma"/>
            <family val="0"/>
          </rPr>
          <t xml:space="preserve">
</t>
        </r>
      </text>
    </comment>
    <comment ref="H23" authorId="1">
      <text>
        <r>
          <rPr>
            <b/>
            <sz val="8"/>
            <rFont val="Tahoma"/>
            <family val="0"/>
          </rPr>
          <t>This area is for expenses over $500. For computer software, equipment, and furniture expenses less than $500 (taxes included) input the full expense under #11 "Office Supplies"</t>
        </r>
        <r>
          <rPr>
            <sz val="8"/>
            <rFont val="Tahoma"/>
            <family val="0"/>
          </rPr>
          <t xml:space="preserve">
</t>
        </r>
      </text>
    </comment>
    <comment ref="J39" authorId="1">
      <text>
        <r>
          <rPr>
            <b/>
            <sz val="8"/>
            <rFont val="Tahoma"/>
            <family val="0"/>
          </rPr>
          <t>Enter the percentage of the home used exclusively  for business purposes.</t>
        </r>
        <r>
          <rPr>
            <sz val="8"/>
            <rFont val="Tahoma"/>
            <family val="0"/>
          </rPr>
          <t xml:space="preserve">
</t>
        </r>
      </text>
    </comment>
    <comment ref="J18" authorId="1">
      <text>
        <r>
          <rPr>
            <b/>
            <sz val="8"/>
            <rFont val="Tahoma"/>
            <family val="0"/>
          </rPr>
          <t>Enter the business percentage of vehicle use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Jerzey</author>
    <author>Naim</author>
  </authors>
  <commentList>
    <comment ref="AJ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K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L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M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N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O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P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Q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R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S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T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V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W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X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J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J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J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M22" authorId="1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  <r>
          <rPr>
            <sz val="8"/>
            <rFont val="Tahoma"/>
            <family val="0"/>
          </rPr>
          <t xml:space="preserve">
</t>
        </r>
      </text>
    </comment>
    <comment ref="A2" authorId="1">
      <text>
        <r>
          <rPr>
            <b/>
            <sz val="12"/>
            <rFont val="Tahoma"/>
            <family val="2"/>
          </rPr>
          <t>USE THIS SHEET FOR EXPENSES FROM JULY 1, 2010 TO DECEMBER 31, 2010</t>
        </r>
        <r>
          <rPr>
            <sz val="8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0"/>
          </rPr>
          <t>Make all entries in the relevant columns numbered 1-38 to the  right of the globalized sheet.
The blacked out boxes located on lines 17-21, and in the Vehicle Expense and home office summaries are for expenses which do not include HST e.g. insurance, payments to goverment and banks etc.</t>
        </r>
        <r>
          <rPr>
            <sz val="8"/>
            <rFont val="Tahoma"/>
            <family val="0"/>
          </rPr>
          <t xml:space="preserve">
</t>
        </r>
      </text>
    </comment>
    <comment ref="G23" authorId="1">
      <text>
        <r>
          <rPr>
            <b/>
            <sz val="8"/>
            <rFont val="Tahoma"/>
            <family val="0"/>
          </rPr>
          <t>This area is for expenses over $500. For computer software, equipment, and furniture expenses less than $500 (taxes included) input the full expense under #11 "Office Supplies"</t>
        </r>
        <r>
          <rPr>
            <sz val="8"/>
            <rFont val="Tahoma"/>
            <family val="0"/>
          </rPr>
          <t xml:space="preserve">
</t>
        </r>
      </text>
    </comment>
    <comment ref="J39" authorId="1">
      <text>
        <r>
          <rPr>
            <b/>
            <sz val="8"/>
            <rFont val="Tahoma"/>
            <family val="0"/>
          </rPr>
          <t>Enter the percentage of the home used exclusively  for business purposes.</t>
        </r>
        <r>
          <rPr>
            <sz val="8"/>
            <rFont val="Tahoma"/>
            <family val="0"/>
          </rPr>
          <t xml:space="preserve">
</t>
        </r>
      </text>
    </comment>
    <comment ref="J18" authorId="1">
      <text>
        <r>
          <rPr>
            <b/>
            <sz val="8"/>
            <rFont val="Tahoma"/>
            <family val="0"/>
          </rPr>
          <t>Enter the business percentage of vehicle use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Naim</author>
  </authors>
  <commentList>
    <comment ref="B3" authorId="0">
      <text>
        <r>
          <rPr>
            <b/>
            <sz val="14"/>
            <rFont val="Tahoma"/>
            <family val="2"/>
          </rPr>
          <t>DO NOT INPUT INFORMATION ON THIS WORKSHEET!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<sst xmlns="http://schemas.openxmlformats.org/spreadsheetml/2006/main" count="470" uniqueCount="142">
  <si>
    <t>This section of the worksheet can be used to tabulate totals of individual accounts.</t>
  </si>
  <si>
    <t>Although the account names are truncated in the columns below, they are in the order as shown on the "SUMMARY" section</t>
  </si>
  <si>
    <t>PERIOD</t>
  </si>
  <si>
    <t>(A)</t>
  </si>
  <si>
    <t>(B)</t>
  </si>
  <si>
    <t>(C)</t>
  </si>
  <si>
    <t>(D)</t>
  </si>
  <si>
    <t>(E)</t>
  </si>
  <si>
    <t>(F)</t>
  </si>
  <si>
    <t>TOTALS</t>
  </si>
  <si>
    <t>GST</t>
  </si>
  <si>
    <t>AMOUNT</t>
  </si>
  <si>
    <t>INCLUDING</t>
  </si>
  <si>
    <t>(This formula can be changed if you have to go beyond row 400).</t>
  </si>
  <si>
    <t>GST (A) - (B)</t>
  </si>
  <si>
    <t>GST (D) - (E)</t>
  </si>
  <si>
    <t>The "TOTALS" for each account are automatically carried to the "TOTALS INCLUDING GST" columns "(A)" and "(D) on the</t>
  </si>
  <si>
    <t>REVENUES/COMMISSIONS</t>
  </si>
  <si>
    <t>VEHICLE EXPENSES</t>
  </si>
  <si>
    <t xml:space="preserve"> "SUMMARY" section of the worksheet.</t>
  </si>
  <si>
    <t>Gas &amp; Oil</t>
  </si>
  <si>
    <t>The "GST"  and "AMOUNT EXCLUDING GST" on the "SUMMARY" section of the worksheet are calculated automatically.</t>
  </si>
  <si>
    <t>GENERAL EXPENSES</t>
  </si>
  <si>
    <t>Lease Costs</t>
  </si>
  <si>
    <t>Insurance</t>
  </si>
  <si>
    <t>Accounting &amp; Legal Fees</t>
  </si>
  <si>
    <t>Licence</t>
  </si>
  <si>
    <t>Advertising, Promotion, Gifts</t>
  </si>
  <si>
    <t>Interest on Auto Loan</t>
  </si>
  <si>
    <t>Conventions, Seminars, Training</t>
  </si>
  <si>
    <t xml:space="preserve">Parking - Apartment </t>
  </si>
  <si>
    <t>Delivery, Courier, Taxis</t>
  </si>
  <si>
    <t>TOTAL VEHICLE</t>
  </si>
  <si>
    <t>Dues  (TREB, OREA, etc.)</t>
  </si>
  <si>
    <t>BUSINESS PORTION</t>
  </si>
  <si>
    <t>Total KM</t>
  </si>
  <si>
    <t>Bus. KM</t>
  </si>
  <si>
    <t>Bus. %</t>
  </si>
  <si>
    <t>KILOMETRES</t>
  </si>
  <si>
    <t>REVENUE</t>
  </si>
  <si>
    <t>GENERAL</t>
  </si>
  <si>
    <t>VEHICLE</t>
  </si>
  <si>
    <t>EQUIPMENT</t>
  </si>
  <si>
    <t>HOME</t>
  </si>
  <si>
    <t>ACCOUNTS</t>
  </si>
  <si>
    <t>Office Supplies, Postage, etc.</t>
  </si>
  <si>
    <t xml:space="preserve"> ** GST - If business usage is 90% or more, claim 100% of vehicle GST.</t>
  </si>
  <si>
    <t xml:space="preserve"> Otherwise claim GST on exact percentage of business use.</t>
  </si>
  <si>
    <t>Subcontract &amp; Consulting Fees</t>
  </si>
  <si>
    <t>***************</t>
  </si>
  <si>
    <t>EQUIPMENT PURCHASES</t>
  </si>
  <si>
    <t>Computer Equipment (Class 10)</t>
  </si>
  <si>
    <t>Travel: 100% Hotel/Fares/Cleaning</t>
  </si>
  <si>
    <t>Computer Software (Class 12)</t>
  </si>
  <si>
    <t>Equipment &amp; Furniture (Class 8)</t>
  </si>
  <si>
    <t>Automobile (Class 10 &amp; 10.1)</t>
  </si>
  <si>
    <t>Interest &amp; Bank Charges</t>
  </si>
  <si>
    <t>Referral Fees</t>
  </si>
  <si>
    <t xml:space="preserve">OFFICE-IN-HOME - 100% </t>
  </si>
  <si>
    <t>Heat, Water, Hydro</t>
  </si>
  <si>
    <t>TOTAL GENERAL EXPENSES</t>
  </si>
  <si>
    <t>GST on Vehicle Expenses</t>
  </si>
  <si>
    <t>GST on Equipment Purchases</t>
  </si>
  <si>
    <t>Mortgage Interest</t>
  </si>
  <si>
    <t>GST on Office-In-Home</t>
  </si>
  <si>
    <t>Rent or Property Taxes</t>
  </si>
  <si>
    <t>TOTAL GST PAID IN PERIOD</t>
  </si>
  <si>
    <t>TOTAL OFFICE-IN-HOME</t>
  </si>
  <si>
    <t>NET GST PAYABLE/REFUND</t>
  </si>
  <si>
    <t>Bus.%</t>
  </si>
  <si>
    <t xml:space="preserve">  ( = LINE 1 LESS  LINE 26)</t>
  </si>
  <si>
    <t>Tel., Cell, Internet, Pager, &amp; L.D.</t>
  </si>
  <si>
    <t>Entertainment &amp; Meals: at 100%</t>
  </si>
  <si>
    <t>To obtain a complete GST calculation additional steps are required:</t>
  </si>
  <si>
    <t xml:space="preserve">FOR BOTH HOME OFFICE EXPENSES AND BUSINESS DINNERS, the GST not claimed in the middle column as an </t>
  </si>
  <si>
    <t>Input Tax Credit, is added back to the figure for a business deduction.</t>
  </si>
  <si>
    <t>THIS IS A BLANK MASTER WORKSHEET - SAVE YOUR WORK UNDER DIFFERENT FILE NAMES FOR EACH PERIOD</t>
  </si>
  <si>
    <t>Travel: 100% of Meals</t>
  </si>
  <si>
    <t>Salaries, Payroll / Casual Labour</t>
  </si>
  <si>
    <t>ITEM #</t>
  </si>
  <si>
    <t>**</t>
  </si>
  <si>
    <t>Repairs, Washes, CAA</t>
  </si>
  <si>
    <t>(416) 493-0444                     TAXPERTS CORP.                  Web-site: www.taxperts.on.ca</t>
  </si>
  <si>
    <t>Equip Rental/ Short term Auto</t>
  </si>
  <si>
    <t>Parking and 407 fees</t>
  </si>
  <si>
    <t>E&amp;O Ins., Licences</t>
  </si>
  <si>
    <t>Health Premiums.</t>
  </si>
  <si>
    <t>Income from Box 20 on T4A</t>
  </si>
  <si>
    <t>EXCLUDING</t>
  </si>
  <si>
    <t>Enter individual transactions in the appropriate account columns below the line of asterisks.</t>
  </si>
  <si>
    <t>The "TOTALS" line is set to add all amounts entered below the asterisks line to row 400.</t>
  </si>
  <si>
    <t>License</t>
  </si>
  <si>
    <t>In both Step 1 and 2, enter the percentage as a regular number (i.e.. enter "90" if the business use is 90%).</t>
  </si>
  <si>
    <t>E&amp;O Ins., Licenses</t>
  </si>
  <si>
    <t>FROM: Jan. 1, 2010</t>
  </si>
  <si>
    <t xml:space="preserve">  TO: June 30, 2010</t>
  </si>
  <si>
    <t>(5/105 or</t>
  </si>
  <si>
    <t>(13/113 or</t>
  </si>
  <si>
    <t>FROM: July 1, 2010</t>
  </si>
  <si>
    <t xml:space="preserve">  TO:  December 31, 2010</t>
  </si>
  <si>
    <t>FROM: January 1, 2010</t>
  </si>
  <si>
    <t xml:space="preserve">  TO: December 31, 2010</t>
  </si>
  <si>
    <t>JOHN SMITH</t>
  </si>
  <si>
    <t>Step 1.  In cell J18 of the "Vehicle Expenses" section in the shaded box below "Bus. %" enter the business percentage.</t>
  </si>
  <si>
    <t>Step 2.  In cell J38 of the "Office-in-Home" in the shaded box to the left of "Bus. %" enter the business percentage.</t>
  </si>
  <si>
    <t>The "TOTALS" for each account are automatically carried to the "TOTALS INCLUDING HST" columns "(A)" and "(D) on the</t>
  </si>
  <si>
    <t>The "HST"  and "AMOUNT EXCLUDING HST" on the "SUMMARY" section of the worksheet are calculated automatically.</t>
  </si>
  <si>
    <t xml:space="preserve">FOR BOTH HOME OFFICE EXPENSES AND BUSINESS DINNERS, the HST not claimed in the middle column as an </t>
  </si>
  <si>
    <t xml:space="preserve">Repairs / Maintenance </t>
  </si>
  <si>
    <t>Condo Fees</t>
  </si>
  <si>
    <t>HST</t>
  </si>
  <si>
    <t>HST (A) - (B)</t>
  </si>
  <si>
    <t>HST on Vehicle Expenses</t>
  </si>
  <si>
    <t>HST on Equipment Purchases</t>
  </si>
  <si>
    <t>HST on Office-In-Home</t>
  </si>
  <si>
    <t>TOTAL HST PAID IN PERIOD</t>
  </si>
  <si>
    <t>NET HST PAYABLE/REFUND</t>
  </si>
  <si>
    <t>HST (D) - (E)</t>
  </si>
  <si>
    <t xml:space="preserve"> ** HST - If business usage is 90% or more, claim 100% of vehicle HST.</t>
  </si>
  <si>
    <t xml:space="preserve"> Otherwise claim HST on exact percentage of business use.</t>
  </si>
  <si>
    <t>EQUIPMENT HST TO LINE 24</t>
  </si>
  <si>
    <t xml:space="preserve">VEHICLE GST </t>
  </si>
  <si>
    <t xml:space="preserve">VEHICLE HST </t>
  </si>
  <si>
    <t xml:space="preserve">EQUIPMENT HST </t>
  </si>
  <si>
    <t xml:space="preserve">HOME-OFFICE HST </t>
  </si>
  <si>
    <t>EQUIPMENT GST</t>
  </si>
  <si>
    <t xml:space="preserve">HOME-OFFICE GST </t>
  </si>
  <si>
    <t>VEHICLE HST TO LINE 23</t>
  </si>
  <si>
    <t>HOME-OFFICE HST TO LINE 25</t>
  </si>
  <si>
    <t>INCOME, EXPENSE AND HST SUMMARY FOR BUSINESS</t>
  </si>
  <si>
    <t>INCOME, EXPENSE AND GST SUMMARY FOR BUSINESS</t>
  </si>
  <si>
    <t>(Simplified GST method for self-employed with revenue up to $500,000 and for self-employed on GST Quick method)</t>
  </si>
  <si>
    <t>Inventory,Supplies,Materials</t>
  </si>
  <si>
    <t>Commercial Rent</t>
  </si>
  <si>
    <t>Inventory/Supplies/Materials</t>
  </si>
  <si>
    <t>Conventions,Seminars,Training</t>
  </si>
  <si>
    <t>Delivery,Courier,Taxis</t>
  </si>
  <si>
    <t>Membership Dues and Fees</t>
  </si>
  <si>
    <t>Office Supplies,Postages,etc.</t>
  </si>
  <si>
    <t>Tel.,Cell,Internet,Website, &amp;L.D.</t>
  </si>
  <si>
    <t>Equipment Rental/Short Term Auto</t>
  </si>
  <si>
    <t>(Simplified HST method for self-employed with revenue up to $500,000 and for self-employed on GST Quick method)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</si>
</sst>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_(* #,##0.000000_);_(* \(#,##0.000000\);_(* &quot;-&quot;??????_);_(@_)"/>
    <numFmt numFmtId="180" formatCode="_(* #,##0.00000_);_(* \(#,##0.00000\);_(* &quot;-&quot;?????_);_(@_)"/>
    <numFmt numFmtId="181" formatCode="_-* #,##0.000000_-;\-* #,##0.000000_-;_-* &quot;-&quot;??????_-;_-@_-"/>
    <numFmt numFmtId="182" formatCode="_-* #,##0.00000_-;\-* #,##0.00000_-;_-* &quot;-&quot;???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9"/>
      <color indexed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8"/>
      <color indexed="12"/>
      <name val="Arial"/>
      <family val="0"/>
    </font>
    <font>
      <b/>
      <sz val="9"/>
      <color indexed="12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9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172" fontId="10" fillId="0" borderId="9" xfId="0" applyNumberFormat="1" applyFont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3" fontId="6" fillId="0" borderId="10" xfId="15" applyFont="1" applyBorder="1" applyAlignment="1" applyProtection="1">
      <alignment/>
      <protection/>
    </xf>
    <xf numFmtId="43" fontId="6" fillId="0" borderId="10" xfId="15" applyFont="1" applyFill="1" applyBorder="1" applyAlignment="1" applyProtection="1">
      <alignment/>
      <protection/>
    </xf>
    <xf numFmtId="43" fontId="6" fillId="0" borderId="11" xfId="0" applyNumberFormat="1" applyFont="1" applyBorder="1" applyAlignment="1" applyProtection="1">
      <alignment/>
      <protection/>
    </xf>
    <xf numFmtId="43" fontId="6" fillId="0" borderId="11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3" fontId="6" fillId="0" borderId="9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 locked="0"/>
    </xf>
    <xf numFmtId="43" fontId="6" fillId="0" borderId="11" xfId="15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43" fontId="6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175" fontId="6" fillId="0" borderId="10" xfId="0" applyNumberFormat="1" applyFont="1" applyFill="1" applyBorder="1" applyAlignment="1" applyProtection="1">
      <alignment/>
      <protection locked="0"/>
    </xf>
    <xf numFmtId="43" fontId="10" fillId="3" borderId="10" xfId="15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0" borderId="3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12" fillId="0" borderId="0" xfId="0" applyFont="1" applyAlignment="1">
      <alignment/>
    </xf>
    <xf numFmtId="43" fontId="6" fillId="4" borderId="0" xfId="15" applyFont="1" applyFill="1" applyAlignment="1">
      <alignment/>
    </xf>
    <xf numFmtId="43" fontId="6" fillId="0" borderId="0" xfId="15" applyFont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43" fontId="8" fillId="0" borderId="0" xfId="15" applyFont="1" applyAlignment="1" applyProtection="1">
      <alignment/>
      <protection locked="0"/>
    </xf>
    <xf numFmtId="43" fontId="6" fillId="0" borderId="8" xfId="15" applyFont="1" applyBorder="1" applyAlignment="1" applyProtection="1">
      <alignment/>
      <protection/>
    </xf>
    <xf numFmtId="43" fontId="6" fillId="2" borderId="11" xfId="15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43" fontId="6" fillId="0" borderId="8" xfId="15" applyFont="1" applyFill="1" applyBorder="1" applyAlignment="1" applyProtection="1">
      <alignment/>
      <protection/>
    </xf>
    <xf numFmtId="43" fontId="6" fillId="0" borderId="7" xfId="15" applyFont="1" applyFill="1" applyBorder="1" applyAlignment="1" applyProtection="1">
      <alignment/>
      <protection/>
    </xf>
    <xf numFmtId="43" fontId="6" fillId="0" borderId="13" xfId="15" applyFont="1" applyFill="1" applyBorder="1" applyAlignment="1" applyProtection="1">
      <alignment/>
      <protection/>
    </xf>
    <xf numFmtId="43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8" xfId="0" applyFont="1" applyBorder="1" applyAlignment="1" applyProtection="1">
      <alignment horizontal="center"/>
      <protection/>
    </xf>
    <xf numFmtId="43" fontId="10" fillId="4" borderId="9" xfId="15" applyFont="1" applyFill="1" applyBorder="1" applyAlignment="1" applyProtection="1">
      <alignment horizontal="right"/>
      <protection/>
    </xf>
    <xf numFmtId="0" fontId="10" fillId="0" borderId="9" xfId="0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43" fontId="6" fillId="0" borderId="0" xfId="15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3" fontId="6" fillId="2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 horizontal="centerContinuous"/>
      <protection/>
    </xf>
    <xf numFmtId="0" fontId="13" fillId="0" borderId="2" xfId="0" applyFont="1" applyBorder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3" xfId="0" applyFont="1" applyBorder="1" applyAlignment="1" applyProtection="1">
      <alignment horizontal="centerContinuous"/>
      <protection/>
    </xf>
    <xf numFmtId="0" fontId="15" fillId="0" borderId="4" xfId="0" applyFont="1" applyBorder="1" applyAlignment="1" applyProtection="1">
      <alignment horizontal="centerContinuous"/>
      <protection/>
    </xf>
    <xf numFmtId="0" fontId="13" fillId="0" borderId="4" xfId="0" applyFont="1" applyBorder="1" applyAlignment="1" applyProtection="1">
      <alignment horizontal="centerContinuous"/>
      <protection/>
    </xf>
    <xf numFmtId="0" fontId="13" fillId="0" borderId="5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17" fillId="0" borderId="8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/>
      <protection/>
    </xf>
    <xf numFmtId="172" fontId="17" fillId="0" borderId="9" xfId="0" applyNumberFormat="1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3" fontId="13" fillId="0" borderId="10" xfId="15" applyFont="1" applyBorder="1" applyAlignment="1" applyProtection="1">
      <alignment/>
      <protection/>
    </xf>
    <xf numFmtId="43" fontId="13" fillId="0" borderId="10" xfId="15" applyFont="1" applyFill="1" applyBorder="1" applyAlignment="1" applyProtection="1">
      <alignment/>
      <protection/>
    </xf>
    <xf numFmtId="43" fontId="13" fillId="0" borderId="11" xfId="0" applyNumberFormat="1" applyFont="1" applyBorder="1" applyAlignment="1" applyProtection="1">
      <alignment/>
      <protection/>
    </xf>
    <xf numFmtId="43" fontId="13" fillId="0" borderId="11" xfId="15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3" fontId="13" fillId="0" borderId="9" xfId="0" applyNumberFormat="1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/>
      <protection locked="0"/>
    </xf>
    <xf numFmtId="43" fontId="13" fillId="0" borderId="11" xfId="15" applyFont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43" fontId="13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center"/>
    </xf>
    <xf numFmtId="175" fontId="13" fillId="0" borderId="10" xfId="0" applyNumberFormat="1" applyFont="1" applyFill="1" applyBorder="1" applyAlignment="1" applyProtection="1">
      <alignment/>
      <protection locked="0"/>
    </xf>
    <xf numFmtId="43" fontId="17" fillId="3" borderId="10" xfId="15" applyFont="1" applyFill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3" fillId="0" borderId="3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9" fillId="0" borderId="0" xfId="0" applyFont="1" applyAlignment="1">
      <alignment/>
    </xf>
    <xf numFmtId="43" fontId="13" fillId="4" borderId="0" xfId="15" applyFont="1" applyFill="1" applyAlignment="1">
      <alignment/>
    </xf>
    <xf numFmtId="43" fontId="13" fillId="0" borderId="0" xfId="15" applyFont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43" fontId="15" fillId="0" borderId="0" xfId="15" applyFont="1" applyAlignment="1" applyProtection="1">
      <alignment/>
      <protection locked="0"/>
    </xf>
    <xf numFmtId="43" fontId="13" fillId="0" borderId="8" xfId="15" applyFont="1" applyBorder="1" applyAlignment="1" applyProtection="1">
      <alignment/>
      <protection/>
    </xf>
    <xf numFmtId="43" fontId="13" fillId="2" borderId="11" xfId="15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43" fontId="13" fillId="0" borderId="13" xfId="15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43" fontId="13" fillId="0" borderId="8" xfId="15" applyFont="1" applyFill="1" applyBorder="1" applyAlignment="1" applyProtection="1">
      <alignment/>
      <protection/>
    </xf>
    <xf numFmtId="43" fontId="13" fillId="0" borderId="7" xfId="15" applyFont="1" applyFill="1" applyBorder="1" applyAlignment="1" applyProtection="1">
      <alignment/>
      <protection/>
    </xf>
    <xf numFmtId="43" fontId="13" fillId="0" borderId="13" xfId="15" applyFont="1" applyFill="1" applyBorder="1" applyAlignment="1" applyProtection="1">
      <alignment/>
      <protection/>
    </xf>
    <xf numFmtId="43" fontId="13" fillId="0" borderId="1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8" fillId="0" borderId="8" xfId="0" applyFont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/>
      <protection/>
    </xf>
    <xf numFmtId="43" fontId="13" fillId="0" borderId="0" xfId="15" applyFont="1" applyFill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43" fontId="13" fillId="2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1" xfId="0" applyFont="1" applyBorder="1" applyAlignment="1" applyProtection="1">
      <alignment horizontal="centerContinuous"/>
      <protection/>
    </xf>
    <xf numFmtId="0" fontId="20" fillId="0" borderId="2" xfId="0" applyFont="1" applyBorder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23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Continuous"/>
      <protection/>
    </xf>
    <xf numFmtId="0" fontId="20" fillId="0" borderId="3" xfId="0" applyFont="1" applyBorder="1" applyAlignment="1" applyProtection="1">
      <alignment horizontal="centerContinuous"/>
      <protection/>
    </xf>
    <xf numFmtId="0" fontId="20" fillId="0" borderId="4" xfId="0" applyFont="1" applyBorder="1" applyAlignment="1" applyProtection="1">
      <alignment horizontal="centerContinuous"/>
      <protection/>
    </xf>
    <xf numFmtId="0" fontId="20" fillId="0" borderId="5" xfId="0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4" fillId="0" borderId="8" xfId="0" applyFont="1" applyBorder="1" applyAlignment="1" applyProtection="1">
      <alignment horizontal="center"/>
      <protection/>
    </xf>
    <xf numFmtId="0" fontId="24" fillId="0" borderId="9" xfId="0" applyFont="1" applyBorder="1" applyAlignment="1" applyProtection="1">
      <alignment horizontal="center"/>
      <protection/>
    </xf>
    <xf numFmtId="172" fontId="24" fillId="0" borderId="9" xfId="0" applyNumberFormat="1" applyFont="1" applyBorder="1" applyAlignment="1" applyProtection="1">
      <alignment horizontal="center"/>
      <protection/>
    </xf>
    <xf numFmtId="0" fontId="25" fillId="0" borderId="6" xfId="0" applyFont="1" applyBorder="1" applyAlignment="1" applyProtection="1">
      <alignment horizontal="center"/>
      <protection/>
    </xf>
    <xf numFmtId="0" fontId="20" fillId="0" borderId="6" xfId="0" applyFont="1" applyFill="1" applyBorder="1" applyAlignment="1" applyProtection="1">
      <alignment/>
      <protection locked="0"/>
    </xf>
    <xf numFmtId="0" fontId="20" fillId="0" borderId="6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3" fontId="20" fillId="0" borderId="10" xfId="15" applyFont="1" applyBorder="1" applyAlignment="1" applyProtection="1">
      <alignment/>
      <protection/>
    </xf>
    <xf numFmtId="43" fontId="20" fillId="0" borderId="10" xfId="15" applyFont="1" applyFill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43" fontId="20" fillId="0" borderId="11" xfId="0" applyNumberFormat="1" applyFont="1" applyBorder="1" applyAlignment="1" applyProtection="1">
      <alignment/>
      <protection/>
    </xf>
    <xf numFmtId="43" fontId="20" fillId="0" borderId="11" xfId="15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4" fillId="0" borderId="9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/>
      <protection/>
    </xf>
    <xf numFmtId="0" fontId="20" fillId="0" borderId="7" xfId="0" applyFont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/>
      <protection/>
    </xf>
    <xf numFmtId="0" fontId="25" fillId="0" borderId="9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43" fontId="20" fillId="0" borderId="10" xfId="0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3" xfId="0" applyFont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4" fillId="0" borderId="7" xfId="0" applyFont="1" applyBorder="1" applyAlignment="1" applyProtection="1">
      <alignment horizontal="centerContinuous"/>
      <protection/>
    </xf>
    <xf numFmtId="0" fontId="24" fillId="0" borderId="12" xfId="0" applyFont="1" applyBorder="1" applyAlignment="1" applyProtection="1">
      <alignment horizontal="centerContinuous"/>
      <protection/>
    </xf>
    <xf numFmtId="43" fontId="20" fillId="2" borderId="11" xfId="15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/>
      <protection/>
    </xf>
    <xf numFmtId="43" fontId="20" fillId="0" borderId="8" xfId="15" applyFont="1" applyFill="1" applyBorder="1" applyAlignment="1" applyProtection="1">
      <alignment/>
      <protection/>
    </xf>
    <xf numFmtId="43" fontId="20" fillId="0" borderId="7" xfId="15" applyFont="1" applyFill="1" applyBorder="1" applyAlignment="1" applyProtection="1">
      <alignment/>
      <protection/>
    </xf>
    <xf numFmtId="43" fontId="20" fillId="0" borderId="13" xfId="15" applyFont="1" applyFill="1" applyBorder="1" applyAlignment="1" applyProtection="1">
      <alignment/>
      <protection/>
    </xf>
    <xf numFmtId="43" fontId="20" fillId="0" borderId="10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5" fillId="0" borderId="8" xfId="0" applyFont="1" applyBorder="1" applyAlignment="1" applyProtection="1">
      <alignment horizontal="center"/>
      <protection/>
    </xf>
    <xf numFmtId="43" fontId="24" fillId="4" borderId="9" xfId="15" applyFont="1" applyFill="1" applyBorder="1" applyAlignment="1" applyProtection="1">
      <alignment horizontal="right"/>
      <protection/>
    </xf>
    <xf numFmtId="0" fontId="24" fillId="0" borderId="9" xfId="0" applyFont="1" applyFill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43" fontId="20" fillId="0" borderId="0" xfId="15" applyFont="1" applyFill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10" fontId="17" fillId="4" borderId="9" xfId="15" applyNumberFormat="1" applyFont="1" applyFill="1" applyBorder="1" applyAlignment="1" applyProtection="1">
      <alignment horizontal="right"/>
      <protection/>
    </xf>
    <xf numFmtId="10" fontId="13" fillId="3" borderId="7" xfId="0" applyNumberFormat="1" applyFont="1" applyFill="1" applyBorder="1" applyAlignment="1" applyProtection="1">
      <alignment/>
      <protection locked="0"/>
    </xf>
    <xf numFmtId="10" fontId="6" fillId="3" borderId="7" xfId="0" applyNumberFormat="1" applyFont="1" applyFill="1" applyBorder="1" applyAlignment="1" applyProtection="1">
      <alignment/>
      <protection locked="0"/>
    </xf>
    <xf numFmtId="43" fontId="20" fillId="2" borderId="9" xfId="15" applyFont="1" applyFill="1" applyBorder="1" applyAlignment="1" applyProtection="1">
      <alignment/>
      <protection/>
    </xf>
    <xf numFmtId="43" fontId="20" fillId="2" borderId="11" xfId="0" applyNumberFormat="1" applyFont="1" applyFill="1" applyBorder="1" applyAlignment="1" applyProtection="1">
      <alignment/>
      <protection/>
    </xf>
    <xf numFmtId="10" fontId="20" fillId="3" borderId="7" xfId="0" applyNumberFormat="1" applyFont="1" applyFill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9" xfId="0" applyFont="1" applyBorder="1" applyAlignment="1" applyProtection="1">
      <alignment/>
      <protection locked="0"/>
    </xf>
    <xf numFmtId="43" fontId="0" fillId="2" borderId="11" xfId="15" applyFont="1" applyFill="1" applyBorder="1" applyAlignment="1" applyProtection="1">
      <alignment/>
      <protection/>
    </xf>
    <xf numFmtId="182" fontId="13" fillId="0" borderId="0" xfId="15" applyNumberFormat="1" applyFont="1" applyAlignment="1" applyProtection="1">
      <alignment/>
      <protection locked="0"/>
    </xf>
    <xf numFmtId="43" fontId="20" fillId="0" borderId="9" xfId="15" applyFont="1" applyFill="1" applyBorder="1" applyAlignment="1" applyProtection="1">
      <alignment/>
      <protection/>
    </xf>
    <xf numFmtId="43" fontId="20" fillId="0" borderId="11" xfId="15" applyFont="1" applyBorder="1" applyAlignment="1" applyProtection="1">
      <alignment/>
      <protection/>
    </xf>
    <xf numFmtId="43" fontId="6" fillId="0" borderId="6" xfId="15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/>
      <protection/>
    </xf>
    <xf numFmtId="43" fontId="6" fillId="0" borderId="8" xfId="0" applyNumberFormat="1" applyFont="1" applyBorder="1" applyAlignment="1" applyProtection="1">
      <alignment/>
      <protection/>
    </xf>
    <xf numFmtId="43" fontId="6" fillId="0" borderId="6" xfId="15" applyFont="1" applyFill="1" applyBorder="1" applyAlignment="1" applyProtection="1">
      <alignment/>
      <protection/>
    </xf>
    <xf numFmtId="43" fontId="6" fillId="0" borderId="9" xfId="15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3" fontId="6" fillId="2" borderId="11" xfId="0" applyNumberFormat="1" applyFont="1" applyFill="1" applyBorder="1" applyAlignment="1" applyProtection="1">
      <alignment/>
      <protection/>
    </xf>
    <xf numFmtId="43" fontId="13" fillId="0" borderId="6" xfId="15" applyFont="1" applyBorder="1" applyAlignment="1" applyProtection="1">
      <alignment/>
      <protection/>
    </xf>
    <xf numFmtId="43" fontId="13" fillId="0" borderId="7" xfId="15" applyFont="1" applyBorder="1" applyAlignment="1" applyProtection="1">
      <alignment/>
      <protection/>
    </xf>
    <xf numFmtId="43" fontId="13" fillId="2" borderId="0" xfId="15" applyFont="1" applyFill="1" applyBorder="1" applyAlignment="1" applyProtection="1">
      <alignment/>
      <protection/>
    </xf>
    <xf numFmtId="43" fontId="20" fillId="0" borderId="6" xfId="15" applyFont="1" applyBorder="1" applyAlignment="1" applyProtection="1">
      <alignment/>
      <protection/>
    </xf>
    <xf numFmtId="0" fontId="25" fillId="0" borderId="7" xfId="0" applyFont="1" applyBorder="1" applyAlignment="1" applyProtection="1">
      <alignment horizontal="center"/>
      <protection/>
    </xf>
    <xf numFmtId="43" fontId="20" fillId="0" borderId="6" xfId="0" applyNumberFormat="1" applyFont="1" applyBorder="1" applyAlignment="1" applyProtection="1">
      <alignment/>
      <protection/>
    </xf>
    <xf numFmtId="43" fontId="20" fillId="0" borderId="6" xfId="15" applyFont="1" applyFill="1" applyBorder="1" applyAlignment="1" applyProtection="1">
      <alignment/>
      <protection/>
    </xf>
    <xf numFmtId="43" fontId="20" fillId="2" borderId="9" xfId="0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8" fillId="0" borderId="6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26" fillId="0" borderId="8" xfId="0" applyFont="1" applyBorder="1" applyAlignment="1" applyProtection="1">
      <alignment/>
      <protection/>
    </xf>
    <xf numFmtId="0" fontId="26" fillId="0" borderId="9" xfId="0" applyFont="1" applyBorder="1" applyAlignment="1" applyProtection="1">
      <alignment/>
      <protection/>
    </xf>
    <xf numFmtId="0" fontId="28" fillId="0" borderId="9" xfId="0" applyFont="1" applyBorder="1" applyAlignment="1" applyProtection="1">
      <alignment horizontal="center"/>
      <protection/>
    </xf>
    <xf numFmtId="175" fontId="20" fillId="0" borderId="8" xfId="0" applyNumberFormat="1" applyFont="1" applyFill="1" applyBorder="1" applyAlignment="1" applyProtection="1">
      <alignment/>
      <protection locked="0"/>
    </xf>
    <xf numFmtId="43" fontId="13" fillId="3" borderId="6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/>
    </xf>
    <xf numFmtId="43" fontId="6" fillId="0" borderId="18" xfId="15" applyFont="1" applyFill="1" applyBorder="1" applyAlignment="1" applyProtection="1">
      <alignment/>
      <protection/>
    </xf>
    <xf numFmtId="43" fontId="6" fillId="0" borderId="19" xfId="15" applyFont="1" applyFill="1" applyBorder="1" applyAlignment="1" applyProtection="1">
      <alignment/>
      <protection/>
    </xf>
    <xf numFmtId="43" fontId="6" fillId="0" borderId="17" xfId="15" applyFont="1" applyBorder="1" applyAlignment="1" applyProtection="1">
      <alignment/>
      <protection/>
    </xf>
    <xf numFmtId="43" fontId="6" fillId="0" borderId="19" xfId="15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43" fontId="13" fillId="0" borderId="18" xfId="15" applyFont="1" applyFill="1" applyBorder="1" applyAlignment="1" applyProtection="1">
      <alignment/>
      <protection/>
    </xf>
    <xf numFmtId="43" fontId="13" fillId="0" borderId="19" xfId="15" applyFont="1" applyFill="1" applyBorder="1" applyAlignment="1" applyProtection="1">
      <alignment/>
      <protection/>
    </xf>
    <xf numFmtId="43" fontId="13" fillId="0" borderId="21" xfId="15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7" fillId="0" borderId="5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4" xfId="0" applyFont="1" applyBorder="1" applyAlignment="1" applyProtection="1">
      <alignment horizontal="centerContinuous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171" fontId="6" fillId="0" borderId="8" xfId="0" applyNumberFormat="1" applyFont="1" applyBorder="1" applyAlignment="1" applyProtection="1">
      <alignment/>
      <protection/>
    </xf>
    <xf numFmtId="171" fontId="13" fillId="0" borderId="8" xfId="0" applyNumberFormat="1" applyFont="1" applyBorder="1" applyAlignment="1" applyProtection="1">
      <alignment/>
      <protection/>
    </xf>
    <xf numFmtId="171" fontId="20" fillId="0" borderId="11" xfId="0" applyNumberFormat="1" applyFont="1" applyBorder="1" applyAlignment="1" applyProtection="1">
      <alignment/>
      <protection/>
    </xf>
    <xf numFmtId="0" fontId="21" fillId="0" borderId="1" xfId="0" applyFont="1" applyBorder="1" applyAlignment="1" applyProtection="1">
      <alignment horizontal="centerContinuous"/>
      <protection/>
    </xf>
    <xf numFmtId="0" fontId="24" fillId="0" borderId="3" xfId="0" applyFont="1" applyBorder="1" applyAlignment="1" applyProtection="1">
      <alignment/>
      <protection/>
    </xf>
    <xf numFmtId="0" fontId="25" fillId="0" borderId="2" xfId="0" applyFont="1" applyBorder="1" applyAlignment="1" applyProtection="1">
      <alignment horizontal="center"/>
      <protection/>
    </xf>
    <xf numFmtId="0" fontId="26" fillId="0" borderId="4" xfId="0" applyFont="1" applyBorder="1" applyAlignment="1" applyProtection="1">
      <alignment horizontal="center"/>
      <protection/>
    </xf>
    <xf numFmtId="0" fontId="20" fillId="0" borderId="6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/>
      <protection/>
    </xf>
    <xf numFmtId="0" fontId="20" fillId="0" borderId="8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Continuous"/>
      <protection/>
    </xf>
    <xf numFmtId="0" fontId="17" fillId="0" borderId="4" xfId="0" applyFont="1" applyBorder="1" applyAlignment="1" applyProtection="1">
      <alignment horizontal="center"/>
      <protection/>
    </xf>
    <xf numFmtId="0" fontId="17" fillId="0" borderId="4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Continuous"/>
      <protection/>
    </xf>
    <xf numFmtId="0" fontId="26" fillId="0" borderId="4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1"/>
  <sheetViews>
    <sheetView workbookViewId="0" topLeftCell="A1">
      <selection activeCell="P32" sqref="P32"/>
    </sheetView>
  </sheetViews>
  <sheetFormatPr defaultColWidth="9.140625" defaultRowHeight="12.75"/>
  <cols>
    <col min="1" max="1" width="3.7109375" style="4" customWidth="1"/>
    <col min="2" max="2" width="25.8515625" style="4" customWidth="1"/>
    <col min="3" max="5" width="11.28125" style="4" customWidth="1"/>
    <col min="6" max="6" width="3.421875" style="4" customWidth="1"/>
    <col min="7" max="7" width="24.8515625" style="4" customWidth="1"/>
    <col min="8" max="10" width="11.28125" style="4" customWidth="1"/>
    <col min="11" max="11" width="9.140625" style="4" customWidth="1"/>
    <col min="12" max="12" width="10.7109375" style="4" customWidth="1"/>
    <col min="13" max="13" width="12.421875" style="4" customWidth="1"/>
    <col min="14" max="34" width="10.7109375" style="4" customWidth="1"/>
    <col min="35" max="35" width="11.421875" style="4" customWidth="1"/>
    <col min="36" max="50" width="10.7109375" style="4" customWidth="1"/>
    <col min="51" max="16384" width="9.140625" style="4" customWidth="1"/>
  </cols>
  <sheetData>
    <row r="1" spans="1:12" ht="20.25" customHeight="1">
      <c r="A1" s="273"/>
      <c r="B1" s="274" t="s">
        <v>82</v>
      </c>
      <c r="C1" s="2"/>
      <c r="D1" s="2"/>
      <c r="E1" s="2"/>
      <c r="F1" s="2"/>
      <c r="G1" s="2"/>
      <c r="H1" s="2"/>
      <c r="I1" s="2"/>
      <c r="J1" s="3"/>
      <c r="L1" s="5" t="s">
        <v>76</v>
      </c>
    </row>
    <row r="2" spans="1:12" ht="15.75" customHeight="1">
      <c r="A2" s="15"/>
      <c r="B2" s="6" t="s">
        <v>130</v>
      </c>
      <c r="C2" s="7"/>
      <c r="D2" s="7"/>
      <c r="E2" s="7"/>
      <c r="F2" s="7"/>
      <c r="G2" s="7"/>
      <c r="H2" s="7"/>
      <c r="I2" s="7"/>
      <c r="J2" s="8"/>
      <c r="L2" s="4" t="s">
        <v>0</v>
      </c>
    </row>
    <row r="3" spans="1:12" ht="12" customHeight="1">
      <c r="A3" s="62"/>
      <c r="B3" s="9" t="s">
        <v>131</v>
      </c>
      <c r="C3" s="10"/>
      <c r="D3" s="10"/>
      <c r="E3" s="10"/>
      <c r="F3" s="10"/>
      <c r="G3" s="10"/>
      <c r="H3" s="10"/>
      <c r="I3" s="10"/>
      <c r="J3" s="11"/>
      <c r="L3" s="4" t="s">
        <v>1</v>
      </c>
    </row>
    <row r="4" spans="1:12" ht="11.25" customHeight="1">
      <c r="A4" s="277"/>
      <c r="B4" s="36" t="s">
        <v>2</v>
      </c>
      <c r="C4" s="17" t="s">
        <v>3</v>
      </c>
      <c r="D4" s="17" t="s">
        <v>4</v>
      </c>
      <c r="E4" s="17" t="s">
        <v>5</v>
      </c>
      <c r="F4" s="12"/>
      <c r="G4" s="12"/>
      <c r="H4" s="17" t="s">
        <v>6</v>
      </c>
      <c r="I4" s="17" t="s">
        <v>7</v>
      </c>
      <c r="J4" s="17" t="s">
        <v>8</v>
      </c>
      <c r="L4" s="4" t="s">
        <v>89</v>
      </c>
    </row>
    <row r="5" spans="1:12" ht="11.25" customHeight="1">
      <c r="A5" s="44"/>
      <c r="B5" s="238" t="s">
        <v>94</v>
      </c>
      <c r="C5" s="13" t="s">
        <v>9</v>
      </c>
      <c r="D5" s="13" t="s">
        <v>10</v>
      </c>
      <c r="E5" s="13" t="s">
        <v>11</v>
      </c>
      <c r="F5" s="12"/>
      <c r="G5" s="14" t="s">
        <v>102</v>
      </c>
      <c r="H5" s="13" t="s">
        <v>9</v>
      </c>
      <c r="I5" s="13" t="s">
        <v>10</v>
      </c>
      <c r="J5" s="13" t="s">
        <v>11</v>
      </c>
      <c r="L5" s="4" t="s">
        <v>90</v>
      </c>
    </row>
    <row r="6" spans="1:13" ht="11.25" customHeight="1">
      <c r="A6" s="44"/>
      <c r="B6" s="21"/>
      <c r="C6" s="16" t="s">
        <v>12</v>
      </c>
      <c r="D6" s="16" t="s">
        <v>96</v>
      </c>
      <c r="E6" s="16" t="s">
        <v>88</v>
      </c>
      <c r="F6" s="12"/>
      <c r="G6" s="12"/>
      <c r="H6" s="16" t="s">
        <v>12</v>
      </c>
      <c r="I6" s="16" t="s">
        <v>96</v>
      </c>
      <c r="J6" s="16" t="s">
        <v>88</v>
      </c>
      <c r="M6" s="4" t="s">
        <v>13</v>
      </c>
    </row>
    <row r="7" spans="1:12" ht="11.25" customHeight="1">
      <c r="A7" s="44"/>
      <c r="B7" s="238" t="s">
        <v>95</v>
      </c>
      <c r="C7" s="17" t="s">
        <v>10</v>
      </c>
      <c r="D7" s="18">
        <v>0.047619</v>
      </c>
      <c r="E7" s="17" t="s">
        <v>14</v>
      </c>
      <c r="F7" s="12"/>
      <c r="G7" s="12"/>
      <c r="H7" s="17" t="s">
        <v>10</v>
      </c>
      <c r="I7" s="18">
        <v>0.047619</v>
      </c>
      <c r="J7" s="17" t="s">
        <v>15</v>
      </c>
      <c r="L7" s="4" t="s">
        <v>16</v>
      </c>
    </row>
    <row r="8" spans="1:13" ht="12.75">
      <c r="A8" s="239">
        <v>1</v>
      </c>
      <c r="B8" s="231" t="s">
        <v>17</v>
      </c>
      <c r="C8" s="19"/>
      <c r="D8" s="20"/>
      <c r="E8" s="226"/>
      <c r="F8" s="208"/>
      <c r="G8" s="231" t="s">
        <v>18</v>
      </c>
      <c r="H8" s="1"/>
      <c r="I8" s="1"/>
      <c r="J8" s="1"/>
      <c r="M8" s="4" t="s">
        <v>19</v>
      </c>
    </row>
    <row r="9" spans="1:12" ht="13.5" thickBot="1">
      <c r="A9" s="278"/>
      <c r="B9" s="275" t="s">
        <v>87</v>
      </c>
      <c r="C9" s="22">
        <f>M21</f>
        <v>0</v>
      </c>
      <c r="D9" s="23">
        <f>C9*0.047619</f>
        <v>0</v>
      </c>
      <c r="E9" s="227">
        <f>C9-D9</f>
        <v>0</v>
      </c>
      <c r="F9" s="208">
        <v>22</v>
      </c>
      <c r="G9" s="232" t="s">
        <v>20</v>
      </c>
      <c r="H9" s="24">
        <f>AH21</f>
        <v>0</v>
      </c>
      <c r="I9" s="25">
        <f>H9*0.047619</f>
        <v>0</v>
      </c>
      <c r="J9" s="25">
        <f aca="true" t="shared" si="0" ref="J9:J15">H9-I9</f>
        <v>0</v>
      </c>
      <c r="L9" s="4" t="s">
        <v>21</v>
      </c>
    </row>
    <row r="10" spans="1:12" ht="13.5" thickTop="1">
      <c r="A10" s="279"/>
      <c r="B10" s="21"/>
      <c r="C10" s="26"/>
      <c r="D10" s="26"/>
      <c r="E10" s="26"/>
      <c r="F10" s="208">
        <v>23</v>
      </c>
      <c r="G10" s="233" t="s">
        <v>81</v>
      </c>
      <c r="H10" s="27">
        <f>AI21</f>
        <v>0</v>
      </c>
      <c r="I10" s="25">
        <f>H10*0.047619</f>
        <v>0</v>
      </c>
      <c r="J10" s="25">
        <f t="shared" si="0"/>
        <v>0</v>
      </c>
      <c r="L10" s="4" t="s">
        <v>73</v>
      </c>
    </row>
    <row r="11" spans="1:13" ht="12.75">
      <c r="A11" s="280"/>
      <c r="B11" s="237" t="s">
        <v>22</v>
      </c>
      <c r="C11" s="26"/>
      <c r="D11" s="26"/>
      <c r="E11" s="26"/>
      <c r="F11" s="208">
        <v>24</v>
      </c>
      <c r="G11" s="233" t="s">
        <v>23</v>
      </c>
      <c r="H11" s="27">
        <f>AJ21</f>
        <v>0</v>
      </c>
      <c r="I11" s="25">
        <f>H11*0.047619</f>
        <v>0</v>
      </c>
      <c r="J11" s="25">
        <f t="shared" si="0"/>
        <v>0</v>
      </c>
      <c r="M11" s="4" t="s">
        <v>103</v>
      </c>
    </row>
    <row r="12" spans="1:13" ht="12.75">
      <c r="A12" s="239">
        <f>A8+1</f>
        <v>2</v>
      </c>
      <c r="B12" s="276" t="s">
        <v>132</v>
      </c>
      <c r="C12" s="31">
        <f>N21</f>
        <v>0</v>
      </c>
      <c r="D12" s="25">
        <f>C12*0.047619</f>
        <v>0</v>
      </c>
      <c r="E12" s="228">
        <f aca="true" t="shared" si="1" ref="E12:E31">C12-D12</f>
        <v>0</v>
      </c>
      <c r="F12" s="208">
        <v>25</v>
      </c>
      <c r="G12" s="233" t="s">
        <v>24</v>
      </c>
      <c r="H12" s="68">
        <f>AK21</f>
        <v>0</v>
      </c>
      <c r="I12" s="32"/>
      <c r="J12" s="25">
        <f t="shared" si="0"/>
        <v>0</v>
      </c>
      <c r="M12" s="4" t="s">
        <v>104</v>
      </c>
    </row>
    <row r="13" spans="1:13" ht="12.75">
      <c r="A13" s="239">
        <f aca="true" t="shared" si="2" ref="A13:A31">A12+1</f>
        <v>3</v>
      </c>
      <c r="B13" s="30" t="s">
        <v>25</v>
      </c>
      <c r="C13" s="31">
        <f>O21</f>
        <v>0</v>
      </c>
      <c r="D13" s="25">
        <f aca="true" t="shared" si="3" ref="D13:D26">C13*0.047619</f>
        <v>0</v>
      </c>
      <c r="E13" s="228">
        <f t="shared" si="1"/>
        <v>0</v>
      </c>
      <c r="F13" s="208">
        <v>26</v>
      </c>
      <c r="G13" s="233" t="s">
        <v>91</v>
      </c>
      <c r="H13" s="68">
        <f>AL21</f>
        <v>0</v>
      </c>
      <c r="I13" s="32"/>
      <c r="J13" s="25">
        <f t="shared" si="0"/>
        <v>0</v>
      </c>
      <c r="M13" s="4" t="s">
        <v>92</v>
      </c>
    </row>
    <row r="14" spans="1:13" ht="12.75">
      <c r="A14" s="239">
        <f t="shared" si="2"/>
        <v>4</v>
      </c>
      <c r="B14" s="30" t="s">
        <v>27</v>
      </c>
      <c r="C14" s="31">
        <f>P21</f>
        <v>0</v>
      </c>
      <c r="D14" s="25">
        <f t="shared" si="3"/>
        <v>0</v>
      </c>
      <c r="E14" s="228">
        <f t="shared" si="1"/>
        <v>0</v>
      </c>
      <c r="F14" s="208">
        <v>27</v>
      </c>
      <c r="G14" s="233" t="s">
        <v>28</v>
      </c>
      <c r="H14" s="68">
        <f>AM21</f>
        <v>0</v>
      </c>
      <c r="I14" s="32"/>
      <c r="J14" s="25">
        <f t="shared" si="0"/>
        <v>0</v>
      </c>
      <c r="M14" s="4" t="s">
        <v>74</v>
      </c>
    </row>
    <row r="15" spans="1:13" ht="12.75">
      <c r="A15" s="239">
        <f t="shared" si="2"/>
        <v>5</v>
      </c>
      <c r="B15" s="283" t="s">
        <v>133</v>
      </c>
      <c r="C15" s="31">
        <f>Q21</f>
        <v>0</v>
      </c>
      <c r="D15" s="25">
        <f t="shared" si="3"/>
        <v>0</v>
      </c>
      <c r="E15" s="228">
        <f t="shared" si="1"/>
        <v>0</v>
      </c>
      <c r="F15" s="208">
        <v>28</v>
      </c>
      <c r="G15" s="233" t="s">
        <v>30</v>
      </c>
      <c r="H15" s="68">
        <f>AN21</f>
        <v>0</v>
      </c>
      <c r="I15" s="32"/>
      <c r="J15" s="25">
        <f t="shared" si="0"/>
        <v>0</v>
      </c>
      <c r="M15" s="4" t="s">
        <v>75</v>
      </c>
    </row>
    <row r="16" spans="1:10" ht="13.5" thickBot="1">
      <c r="A16" s="239">
        <f t="shared" si="2"/>
        <v>6</v>
      </c>
      <c r="B16" s="284" t="s">
        <v>29</v>
      </c>
      <c r="C16" s="31">
        <f>R21</f>
        <v>0</v>
      </c>
      <c r="D16" s="25">
        <f t="shared" si="3"/>
        <v>0</v>
      </c>
      <c r="E16" s="228">
        <f t="shared" si="1"/>
        <v>0</v>
      </c>
      <c r="F16" s="208"/>
      <c r="G16" s="234" t="s">
        <v>32</v>
      </c>
      <c r="H16" s="34"/>
      <c r="I16" s="35">
        <f>SUM(I9:I11)</f>
        <v>0</v>
      </c>
      <c r="J16" s="34"/>
    </row>
    <row r="17" spans="1:50" ht="13.5" thickTop="1">
      <c r="A17" s="239">
        <f t="shared" si="2"/>
        <v>7</v>
      </c>
      <c r="B17" s="30" t="s">
        <v>31</v>
      </c>
      <c r="C17" s="31">
        <f>S21</f>
        <v>0</v>
      </c>
      <c r="D17" s="25">
        <f t="shared" si="3"/>
        <v>0</v>
      </c>
      <c r="E17" s="228">
        <f t="shared" si="1"/>
        <v>0</v>
      </c>
      <c r="F17" s="208"/>
      <c r="G17" s="37" t="s">
        <v>34</v>
      </c>
      <c r="H17" s="36" t="s">
        <v>35</v>
      </c>
      <c r="I17" s="16" t="s">
        <v>36</v>
      </c>
      <c r="J17" s="37" t="s">
        <v>37</v>
      </c>
      <c r="L17" s="38" t="s">
        <v>79</v>
      </c>
      <c r="M17" s="39">
        <v>1</v>
      </c>
      <c r="N17" s="39">
        <v>2</v>
      </c>
      <c r="O17" s="39">
        <v>3</v>
      </c>
      <c r="P17" s="39">
        <v>4</v>
      </c>
      <c r="Q17" s="39">
        <v>5</v>
      </c>
      <c r="R17" s="39">
        <v>6</v>
      </c>
      <c r="S17" s="39">
        <v>7</v>
      </c>
      <c r="T17" s="39">
        <v>8</v>
      </c>
      <c r="U17" s="39">
        <v>9</v>
      </c>
      <c r="V17" s="39">
        <v>10</v>
      </c>
      <c r="W17" s="39">
        <v>11</v>
      </c>
      <c r="X17" s="39">
        <v>12</v>
      </c>
      <c r="Y17" s="39">
        <v>13</v>
      </c>
      <c r="Z17" s="39">
        <v>14</v>
      </c>
      <c r="AA17" s="39">
        <v>15</v>
      </c>
      <c r="AB17" s="39">
        <v>16</v>
      </c>
      <c r="AC17" s="39">
        <v>17</v>
      </c>
      <c r="AD17" s="39">
        <v>18</v>
      </c>
      <c r="AE17" s="39">
        <v>19</v>
      </c>
      <c r="AF17" s="39">
        <v>20</v>
      </c>
      <c r="AG17" s="39">
        <v>21</v>
      </c>
      <c r="AH17" s="39">
        <v>22</v>
      </c>
      <c r="AI17" s="39">
        <v>23</v>
      </c>
      <c r="AJ17" s="39">
        <v>24</v>
      </c>
      <c r="AK17" s="39">
        <v>25</v>
      </c>
      <c r="AL17" s="39">
        <v>26</v>
      </c>
      <c r="AM17" s="39">
        <v>27</v>
      </c>
      <c r="AN17" s="39">
        <v>28</v>
      </c>
      <c r="AO17" s="39">
        <v>29</v>
      </c>
      <c r="AP17" s="39">
        <v>30</v>
      </c>
      <c r="AQ17" s="39">
        <v>31</v>
      </c>
      <c r="AR17" s="39">
        <v>32</v>
      </c>
      <c r="AS17" s="39">
        <v>33</v>
      </c>
      <c r="AT17" s="39">
        <v>34</v>
      </c>
      <c r="AU17" s="39">
        <v>35</v>
      </c>
      <c r="AV17" s="39">
        <v>36</v>
      </c>
      <c r="AW17" s="39">
        <v>37</v>
      </c>
      <c r="AX17" s="39">
        <v>38</v>
      </c>
    </row>
    <row r="18" spans="1:50" ht="13.5" thickBot="1">
      <c r="A18" s="239">
        <f t="shared" si="2"/>
        <v>8</v>
      </c>
      <c r="B18" s="30" t="s">
        <v>33</v>
      </c>
      <c r="C18" s="31">
        <f>T21</f>
        <v>0</v>
      </c>
      <c r="D18" s="25">
        <f>C18*0.047619</f>
        <v>0</v>
      </c>
      <c r="E18" s="228">
        <f>C18-D18</f>
        <v>0</v>
      </c>
      <c r="F18" s="208"/>
      <c r="G18" s="37" t="s">
        <v>38</v>
      </c>
      <c r="H18" s="40"/>
      <c r="I18" s="40"/>
      <c r="J18" s="41">
        <v>90</v>
      </c>
      <c r="L18" s="5"/>
      <c r="M18" s="42" t="s">
        <v>39</v>
      </c>
      <c r="N18" s="42" t="s">
        <v>40</v>
      </c>
      <c r="O18" s="42" t="s">
        <v>40</v>
      </c>
      <c r="P18" s="42" t="s">
        <v>40</v>
      </c>
      <c r="Q18" s="42" t="s">
        <v>40</v>
      </c>
      <c r="R18" s="42" t="s">
        <v>40</v>
      </c>
      <c r="S18" s="42" t="s">
        <v>40</v>
      </c>
      <c r="T18" s="42" t="s">
        <v>40</v>
      </c>
      <c r="U18" s="42" t="s">
        <v>40</v>
      </c>
      <c r="V18" s="42" t="s">
        <v>40</v>
      </c>
      <c r="W18" s="42" t="s">
        <v>40</v>
      </c>
      <c r="X18" s="42" t="s">
        <v>40</v>
      </c>
      <c r="Y18" s="42" t="s">
        <v>40</v>
      </c>
      <c r="Z18" s="42" t="s">
        <v>40</v>
      </c>
      <c r="AA18" s="42" t="s">
        <v>40</v>
      </c>
      <c r="AB18" s="42" t="s">
        <v>40</v>
      </c>
      <c r="AC18" s="42" t="s">
        <v>40</v>
      </c>
      <c r="AD18" s="42" t="s">
        <v>40</v>
      </c>
      <c r="AE18" s="42" t="s">
        <v>40</v>
      </c>
      <c r="AF18" s="42" t="s">
        <v>40</v>
      </c>
      <c r="AG18" s="42" t="s">
        <v>40</v>
      </c>
      <c r="AH18" s="42" t="s">
        <v>41</v>
      </c>
      <c r="AI18" s="42" t="s">
        <v>41</v>
      </c>
      <c r="AJ18" s="42" t="s">
        <v>41</v>
      </c>
      <c r="AK18" s="42" t="s">
        <v>41</v>
      </c>
      <c r="AL18" s="42" t="s">
        <v>41</v>
      </c>
      <c r="AM18" s="42" t="s">
        <v>41</v>
      </c>
      <c r="AN18" s="42" t="s">
        <v>41</v>
      </c>
      <c r="AO18" s="42" t="s">
        <v>42</v>
      </c>
      <c r="AP18" s="42" t="s">
        <v>42</v>
      </c>
      <c r="AQ18" s="42" t="s">
        <v>42</v>
      </c>
      <c r="AR18" s="42" t="s">
        <v>42</v>
      </c>
      <c r="AS18" s="42" t="s">
        <v>43</v>
      </c>
      <c r="AT18" s="42" t="s">
        <v>43</v>
      </c>
      <c r="AU18" s="42" t="s">
        <v>43</v>
      </c>
      <c r="AV18" s="42" t="s">
        <v>43</v>
      </c>
      <c r="AW18" s="42" t="s">
        <v>43</v>
      </c>
      <c r="AX18" s="42" t="s">
        <v>43</v>
      </c>
    </row>
    <row r="19" spans="1:50" ht="13.5" thickTop="1">
      <c r="A19" s="239">
        <f t="shared" si="2"/>
        <v>9</v>
      </c>
      <c r="B19" s="30" t="s">
        <v>72</v>
      </c>
      <c r="C19" s="31">
        <f>U21</f>
        <v>0</v>
      </c>
      <c r="D19" s="25">
        <f>C19*0.047619/2</f>
        <v>0</v>
      </c>
      <c r="E19" s="228">
        <f t="shared" si="1"/>
        <v>0</v>
      </c>
      <c r="F19" s="208"/>
      <c r="G19" s="234" t="s">
        <v>121</v>
      </c>
      <c r="H19" s="43"/>
      <c r="I19" s="253">
        <f>IF($J$18&gt;=90,$I$16,$J$18*$I$16/100)</f>
        <v>0</v>
      </c>
      <c r="J19" s="44" t="s">
        <v>80</v>
      </c>
      <c r="L19" s="5" t="s">
        <v>44</v>
      </c>
      <c r="M19" s="45" t="str">
        <f>B8</f>
        <v>REVENUES/COMMISSIONS</v>
      </c>
      <c r="N19" s="45" t="str">
        <f>B12</f>
        <v>Inventory,Supplies,Materials</v>
      </c>
      <c r="O19" s="45" t="str">
        <f>B13</f>
        <v>Accounting &amp; Legal Fees</v>
      </c>
      <c r="P19" s="45" t="str">
        <f>B14</f>
        <v>Advertising, Promotion, Gifts</v>
      </c>
      <c r="Q19" s="45" t="str">
        <f>B15</f>
        <v>Commercial Rent</v>
      </c>
      <c r="R19" s="45" t="str">
        <f>B16</f>
        <v>Conventions, Seminars, Training</v>
      </c>
      <c r="S19" s="45" t="str">
        <f>B17</f>
        <v>Delivery, Courier, Taxis</v>
      </c>
      <c r="T19" s="45" t="str">
        <f>B18</f>
        <v>Dues  (TREB, OREA, etc.)</v>
      </c>
      <c r="U19" s="45" t="str">
        <f>B19</f>
        <v>Entertainment &amp; Meals: at 100%</v>
      </c>
      <c r="V19" s="45" t="str">
        <f>B20</f>
        <v>Equip Rental/ Short term Auto</v>
      </c>
      <c r="W19" s="45" t="str">
        <f>B21</f>
        <v>Office Supplies, Postage, etc.</v>
      </c>
      <c r="X19" s="45" t="str">
        <f>B22</f>
        <v>Parking and 407 fees</v>
      </c>
      <c r="Y19" s="45" t="str">
        <f>B23</f>
        <v>Subcontract &amp; Consulting Fees</v>
      </c>
      <c r="Z19" s="45" t="str">
        <f>B24</f>
        <v>Tel., Cell, Internet, Pager, &amp; L.D.</v>
      </c>
      <c r="AA19" s="45" t="str">
        <f>B25</f>
        <v>Travel: 100% of Meals</v>
      </c>
      <c r="AB19" s="45" t="str">
        <f>B26</f>
        <v>Travel: 100% Hotel/Fares/Cleaning</v>
      </c>
      <c r="AC19" s="45" t="str">
        <f>B27</f>
        <v>Interest &amp; Bank Charges</v>
      </c>
      <c r="AD19" s="45" t="str">
        <f>B28</f>
        <v>E&amp;O Ins., Licenses</v>
      </c>
      <c r="AE19" s="45" t="str">
        <f>B29</f>
        <v>Health Premiums.</v>
      </c>
      <c r="AF19" s="45" t="str">
        <f>B30</f>
        <v>Referral Fees</v>
      </c>
      <c r="AG19" s="45" t="str">
        <f>B31</f>
        <v>Salaries, Payroll / Casual Labour</v>
      </c>
      <c r="AH19" s="45" t="str">
        <f>G9</f>
        <v>Gas &amp; Oil</v>
      </c>
      <c r="AI19" s="45" t="str">
        <f>G10</f>
        <v>Repairs, Washes, CAA</v>
      </c>
      <c r="AJ19" s="45" t="str">
        <f>G11</f>
        <v>Lease Costs</v>
      </c>
      <c r="AK19" s="45" t="str">
        <f>G12</f>
        <v>Insurance</v>
      </c>
      <c r="AL19" s="45" t="str">
        <f>G13</f>
        <v>License</v>
      </c>
      <c r="AM19" s="45" t="str">
        <f>G14</f>
        <v>Interest on Auto Loan</v>
      </c>
      <c r="AN19" s="45" t="str">
        <f>G15</f>
        <v>Parking - Apartment </v>
      </c>
      <c r="AO19" s="45" t="str">
        <f>G24</f>
        <v>Computer Equipment (Class 10)</v>
      </c>
      <c r="AP19" s="45" t="str">
        <f>G25</f>
        <v>Computer Software (Class 12)</v>
      </c>
      <c r="AQ19" s="45" t="str">
        <f>G26</f>
        <v>Equipment &amp; Furniture (Class 8)</v>
      </c>
      <c r="AR19" s="45" t="str">
        <f>G27</f>
        <v>Automobile (Class 10 &amp; 10.1)</v>
      </c>
      <c r="AS19" s="45" t="str">
        <f>G31</f>
        <v>Heat, Water, Hydro</v>
      </c>
      <c r="AT19" s="45" t="str">
        <f>G32</f>
        <v>Repairs / Maintenance </v>
      </c>
      <c r="AU19" s="45" t="s">
        <v>109</v>
      </c>
      <c r="AV19" s="45" t="str">
        <f>G34</f>
        <v>Insurance</v>
      </c>
      <c r="AW19" s="45" t="str">
        <f>G35</f>
        <v>Mortgage Interest</v>
      </c>
      <c r="AX19" s="45" t="str">
        <f>G36</f>
        <v>Rent or Property Taxes</v>
      </c>
    </row>
    <row r="20" spans="1:10" ht="12.75">
      <c r="A20" s="239">
        <f t="shared" si="2"/>
        <v>10</v>
      </c>
      <c r="B20" s="30" t="s">
        <v>83</v>
      </c>
      <c r="C20" s="31">
        <f>V21</f>
        <v>0</v>
      </c>
      <c r="D20" s="25">
        <f t="shared" si="3"/>
        <v>0</v>
      </c>
      <c r="E20" s="228">
        <f t="shared" si="1"/>
        <v>0</v>
      </c>
      <c r="F20" s="208"/>
      <c r="G20" s="235" t="s">
        <v>46</v>
      </c>
      <c r="H20" s="7"/>
      <c r="I20" s="2"/>
      <c r="J20" s="8"/>
    </row>
    <row r="21" spans="1:50" ht="12.75">
      <c r="A21" s="239">
        <f t="shared" si="2"/>
        <v>11</v>
      </c>
      <c r="B21" s="30" t="s">
        <v>45</v>
      </c>
      <c r="C21" s="31">
        <f>W21</f>
        <v>0</v>
      </c>
      <c r="D21" s="25">
        <f t="shared" si="3"/>
        <v>0</v>
      </c>
      <c r="E21" s="228">
        <f t="shared" si="1"/>
        <v>0</v>
      </c>
      <c r="F21" s="208"/>
      <c r="G21" s="236" t="s">
        <v>47</v>
      </c>
      <c r="H21" s="10"/>
      <c r="I21" s="10"/>
      <c r="J21" s="11"/>
      <c r="L21" s="5" t="s">
        <v>9</v>
      </c>
      <c r="M21" s="46">
        <f aca="true" t="shared" si="4" ref="M21:V21">SUM(M23:M401)</f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0</v>
      </c>
      <c r="T21" s="46">
        <f t="shared" si="4"/>
        <v>0</v>
      </c>
      <c r="U21" s="46">
        <f t="shared" si="4"/>
        <v>0</v>
      </c>
      <c r="V21" s="46">
        <f t="shared" si="4"/>
        <v>0</v>
      </c>
      <c r="W21" s="46">
        <f aca="true" t="shared" si="5" ref="W21:AF21">SUM(W23:W401)</f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0</v>
      </c>
      <c r="AD21" s="46">
        <f t="shared" si="5"/>
        <v>0</v>
      </c>
      <c r="AE21" s="46">
        <f t="shared" si="5"/>
        <v>0</v>
      </c>
      <c r="AF21" s="46">
        <f t="shared" si="5"/>
        <v>0</v>
      </c>
      <c r="AG21" s="46">
        <f aca="true" t="shared" si="6" ref="AG21:AP21">SUM(AG23:AG401)</f>
        <v>0</v>
      </c>
      <c r="AH21" s="46">
        <f t="shared" si="6"/>
        <v>0</v>
      </c>
      <c r="AI21" s="46">
        <f t="shared" si="6"/>
        <v>0</v>
      </c>
      <c r="AJ21" s="46">
        <f t="shared" si="6"/>
        <v>0</v>
      </c>
      <c r="AK21" s="46">
        <f t="shared" si="6"/>
        <v>0</v>
      </c>
      <c r="AL21" s="46">
        <f t="shared" si="6"/>
        <v>0</v>
      </c>
      <c r="AM21" s="46">
        <f t="shared" si="6"/>
        <v>0</v>
      </c>
      <c r="AN21" s="46">
        <f t="shared" si="6"/>
        <v>0</v>
      </c>
      <c r="AO21" s="46">
        <f t="shared" si="6"/>
        <v>0</v>
      </c>
      <c r="AP21" s="46">
        <f t="shared" si="6"/>
        <v>0</v>
      </c>
      <c r="AQ21" s="46">
        <f aca="true" t="shared" si="7" ref="AQ21:AX21">SUM(AQ23:AQ401)</f>
        <v>0</v>
      </c>
      <c r="AR21" s="46">
        <f t="shared" si="7"/>
        <v>0</v>
      </c>
      <c r="AS21" s="46">
        <f t="shared" si="7"/>
        <v>0</v>
      </c>
      <c r="AT21" s="46">
        <f t="shared" si="7"/>
        <v>0</v>
      </c>
      <c r="AU21" s="46">
        <f t="shared" si="7"/>
        <v>0</v>
      </c>
      <c r="AV21" s="46">
        <f t="shared" si="7"/>
        <v>0</v>
      </c>
      <c r="AW21" s="46">
        <f t="shared" si="7"/>
        <v>0</v>
      </c>
      <c r="AX21" s="46">
        <f t="shared" si="7"/>
        <v>0</v>
      </c>
    </row>
    <row r="22" spans="1:50" ht="12.75">
      <c r="A22" s="239">
        <f t="shared" si="2"/>
        <v>12</v>
      </c>
      <c r="B22" s="30" t="s">
        <v>84</v>
      </c>
      <c r="C22" s="31">
        <f>X21</f>
        <v>0</v>
      </c>
      <c r="D22" s="25">
        <f t="shared" si="3"/>
        <v>0</v>
      </c>
      <c r="E22" s="228">
        <f t="shared" si="1"/>
        <v>0</v>
      </c>
      <c r="F22" s="208"/>
      <c r="G22" s="1"/>
      <c r="H22" s="1"/>
      <c r="I22" s="1"/>
      <c r="J22" s="1"/>
      <c r="M22" s="4" t="s">
        <v>49</v>
      </c>
      <c r="N22" s="4" t="s">
        <v>49</v>
      </c>
      <c r="O22" s="4" t="s">
        <v>49</v>
      </c>
      <c r="P22" s="4" t="s">
        <v>49</v>
      </c>
      <c r="Q22" s="4" t="s">
        <v>49</v>
      </c>
      <c r="R22" s="4" t="s">
        <v>49</v>
      </c>
      <c r="S22" s="4" t="s">
        <v>49</v>
      </c>
      <c r="T22" s="4" t="s">
        <v>49</v>
      </c>
      <c r="U22" s="4" t="s">
        <v>49</v>
      </c>
      <c r="V22" s="4" t="s">
        <v>49</v>
      </c>
      <c r="W22" s="4" t="s">
        <v>49</v>
      </c>
      <c r="X22" s="4" t="s">
        <v>49</v>
      </c>
      <c r="Y22" s="4" t="s">
        <v>49</v>
      </c>
      <c r="Z22" s="4" t="s">
        <v>49</v>
      </c>
      <c r="AA22" s="4" t="s">
        <v>49</v>
      </c>
      <c r="AB22" s="4" t="s">
        <v>49</v>
      </c>
      <c r="AC22" s="4" t="s">
        <v>49</v>
      </c>
      <c r="AD22" s="4" t="s">
        <v>49</v>
      </c>
      <c r="AE22" s="4" t="s">
        <v>49</v>
      </c>
      <c r="AF22" s="4" t="s">
        <v>49</v>
      </c>
      <c r="AG22" s="4" t="s">
        <v>49</v>
      </c>
      <c r="AH22" s="4" t="s">
        <v>49</v>
      </c>
      <c r="AI22" s="4" t="s">
        <v>49</v>
      </c>
      <c r="AJ22" s="4" t="s">
        <v>49</v>
      </c>
      <c r="AK22" s="4" t="s">
        <v>49</v>
      </c>
      <c r="AL22" s="4" t="s">
        <v>49</v>
      </c>
      <c r="AM22" s="4" t="s">
        <v>49</v>
      </c>
      <c r="AN22" s="4" t="s">
        <v>49</v>
      </c>
      <c r="AO22" s="4" t="s">
        <v>49</v>
      </c>
      <c r="AP22" s="4" t="s">
        <v>49</v>
      </c>
      <c r="AQ22" s="4" t="s">
        <v>49</v>
      </c>
      <c r="AR22" s="4" t="s">
        <v>49</v>
      </c>
      <c r="AS22" s="4" t="s">
        <v>49</v>
      </c>
      <c r="AT22" s="4" t="s">
        <v>49</v>
      </c>
      <c r="AU22" s="4" t="s">
        <v>49</v>
      </c>
      <c r="AV22" s="4" t="s">
        <v>49</v>
      </c>
      <c r="AW22" s="4" t="s">
        <v>49</v>
      </c>
      <c r="AX22" s="4" t="s">
        <v>49</v>
      </c>
    </row>
    <row r="23" spans="1:50" ht="12.75">
      <c r="A23" s="239">
        <f t="shared" si="2"/>
        <v>13</v>
      </c>
      <c r="B23" s="30" t="s">
        <v>48</v>
      </c>
      <c r="C23" s="31">
        <f>Y21</f>
        <v>0</v>
      </c>
      <c r="D23" s="25">
        <f t="shared" si="3"/>
        <v>0</v>
      </c>
      <c r="E23" s="228">
        <f t="shared" si="1"/>
        <v>0</v>
      </c>
      <c r="F23" s="208"/>
      <c r="G23" s="237" t="s">
        <v>50</v>
      </c>
      <c r="H23" s="21"/>
      <c r="I23" s="21"/>
      <c r="J23" s="21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12.75">
      <c r="A24" s="239">
        <f t="shared" si="2"/>
        <v>14</v>
      </c>
      <c r="B24" s="30" t="s">
        <v>71</v>
      </c>
      <c r="C24" s="31">
        <f>Z21</f>
        <v>0</v>
      </c>
      <c r="D24" s="25">
        <f>C24*0.047619</f>
        <v>0</v>
      </c>
      <c r="E24" s="228">
        <f t="shared" si="1"/>
        <v>0</v>
      </c>
      <c r="F24" s="208">
        <v>29</v>
      </c>
      <c r="G24" s="233" t="s">
        <v>51</v>
      </c>
      <c r="H24" s="24">
        <f>AO21</f>
        <v>0</v>
      </c>
      <c r="I24" s="25">
        <f>H24*0.047619</f>
        <v>0</v>
      </c>
      <c r="J24" s="25">
        <f>H24-I24</f>
        <v>0</v>
      </c>
      <c r="M24" s="47"/>
      <c r="N24" s="47"/>
      <c r="O24" s="47"/>
      <c r="P24" s="47"/>
      <c r="Q24" s="49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12.75">
      <c r="A25" s="239">
        <f t="shared" si="2"/>
        <v>15</v>
      </c>
      <c r="B25" s="48" t="s">
        <v>77</v>
      </c>
      <c r="C25" s="31">
        <f>AA21</f>
        <v>0</v>
      </c>
      <c r="D25" s="25">
        <f>C25*0.047619/2</f>
        <v>0</v>
      </c>
      <c r="E25" s="228">
        <f t="shared" si="1"/>
        <v>0</v>
      </c>
      <c r="F25" s="208">
        <v>30</v>
      </c>
      <c r="G25" s="233" t="s">
        <v>53</v>
      </c>
      <c r="H25" s="24">
        <f>AP21</f>
        <v>0</v>
      </c>
      <c r="I25" s="25">
        <f>H25*0.047619</f>
        <v>0</v>
      </c>
      <c r="J25" s="25">
        <f>H25-I25</f>
        <v>0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12.75">
      <c r="A26" s="239">
        <f t="shared" si="2"/>
        <v>16</v>
      </c>
      <c r="B26" s="48" t="s">
        <v>52</v>
      </c>
      <c r="C26" s="50">
        <f>AB21</f>
        <v>0</v>
      </c>
      <c r="D26" s="25">
        <f t="shared" si="3"/>
        <v>0</v>
      </c>
      <c r="E26" s="228">
        <f t="shared" si="1"/>
        <v>0</v>
      </c>
      <c r="F26" s="208">
        <v>31</v>
      </c>
      <c r="G26" s="233" t="s">
        <v>54</v>
      </c>
      <c r="H26" s="24">
        <f>AQ21</f>
        <v>0</v>
      </c>
      <c r="I26" s="25">
        <f>H26*0.047619</f>
        <v>0</v>
      </c>
      <c r="J26" s="25">
        <f>H26-I26</f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12.75">
      <c r="A27" s="239">
        <f t="shared" si="2"/>
        <v>17</v>
      </c>
      <c r="B27" s="30" t="s">
        <v>56</v>
      </c>
      <c r="C27" s="51">
        <f>AC21</f>
        <v>0</v>
      </c>
      <c r="D27" s="51"/>
      <c r="E27" s="228">
        <f t="shared" si="1"/>
        <v>0</v>
      </c>
      <c r="F27" s="208">
        <v>32</v>
      </c>
      <c r="G27" s="233" t="s">
        <v>55</v>
      </c>
      <c r="H27" s="24">
        <f>AR21</f>
        <v>0</v>
      </c>
      <c r="I27" s="25">
        <f>H27*0.047619</f>
        <v>0</v>
      </c>
      <c r="J27" s="25">
        <f>H27-I27</f>
        <v>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13.5" thickBot="1">
      <c r="A28" s="239">
        <f t="shared" si="2"/>
        <v>18</v>
      </c>
      <c r="B28" s="30" t="s">
        <v>93</v>
      </c>
      <c r="C28" s="51">
        <f>AD21</f>
        <v>0</v>
      </c>
      <c r="D28" s="51"/>
      <c r="E28" s="228">
        <f t="shared" si="1"/>
        <v>0</v>
      </c>
      <c r="F28" s="208"/>
      <c r="G28" s="234" t="s">
        <v>125</v>
      </c>
      <c r="H28" s="21"/>
      <c r="I28" s="35">
        <f>SUM(I24:I27)</f>
        <v>0</v>
      </c>
      <c r="J28" s="21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13.5" thickTop="1">
      <c r="A29" s="239">
        <f t="shared" si="2"/>
        <v>19</v>
      </c>
      <c r="B29" s="30" t="s">
        <v>86</v>
      </c>
      <c r="C29" s="51">
        <f>AE21</f>
        <v>0</v>
      </c>
      <c r="D29" s="51"/>
      <c r="E29" s="228">
        <f t="shared" si="1"/>
        <v>0</v>
      </c>
      <c r="F29" s="208"/>
      <c r="G29" s="21"/>
      <c r="H29" s="21"/>
      <c r="I29" s="21"/>
      <c r="J29" s="21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12.75">
      <c r="A30" s="239">
        <f t="shared" si="2"/>
        <v>20</v>
      </c>
      <c r="B30" s="30" t="s">
        <v>57</v>
      </c>
      <c r="C30" s="51">
        <f>AF21</f>
        <v>0</v>
      </c>
      <c r="D30" s="51"/>
      <c r="E30" s="228">
        <f t="shared" si="1"/>
        <v>0</v>
      </c>
      <c r="F30" s="208"/>
      <c r="G30" s="231" t="s">
        <v>58</v>
      </c>
      <c r="H30" s="1"/>
      <c r="I30" s="1"/>
      <c r="J30" s="21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12.75">
      <c r="A31" s="239">
        <f t="shared" si="2"/>
        <v>21</v>
      </c>
      <c r="B31" s="30" t="s">
        <v>78</v>
      </c>
      <c r="C31" s="51">
        <f>AG21</f>
        <v>0</v>
      </c>
      <c r="D31" s="51"/>
      <c r="E31" s="228">
        <f t="shared" si="1"/>
        <v>0</v>
      </c>
      <c r="F31" s="208">
        <v>33</v>
      </c>
      <c r="G31" s="232" t="s">
        <v>59</v>
      </c>
      <c r="H31" s="24">
        <f>AS21</f>
        <v>0</v>
      </c>
      <c r="I31" s="25">
        <f>H31*0.047619*J39</f>
        <v>0</v>
      </c>
      <c r="J31" s="25">
        <f aca="true" t="shared" si="8" ref="J31:J36">H31-I31</f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12.75">
      <c r="A32" s="29"/>
      <c r="B32" s="204" t="s">
        <v>60</v>
      </c>
      <c r="C32" s="203"/>
      <c r="D32" s="203"/>
      <c r="E32" s="229"/>
      <c r="F32" s="208">
        <v>34</v>
      </c>
      <c r="G32" s="238" t="s">
        <v>108</v>
      </c>
      <c r="H32" s="205">
        <f>AT21</f>
        <v>0</v>
      </c>
      <c r="I32" s="206">
        <f>H32*0.047619*J39</f>
        <v>0</v>
      </c>
      <c r="J32" s="25">
        <f t="shared" si="8"/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2.75">
      <c r="A33" s="29"/>
      <c r="B33" s="28"/>
      <c r="C33" s="31"/>
      <c r="D33" s="31"/>
      <c r="E33" s="230"/>
      <c r="F33" s="208">
        <v>35</v>
      </c>
      <c r="G33" s="232" t="s">
        <v>109</v>
      </c>
      <c r="H33" s="209">
        <f>AU21</f>
        <v>0</v>
      </c>
      <c r="I33" s="51"/>
      <c r="J33" s="25">
        <f t="shared" si="8"/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2.75">
      <c r="A34" s="29"/>
      <c r="B34" s="53" t="s">
        <v>61</v>
      </c>
      <c r="C34" s="54"/>
      <c r="D34" s="207">
        <f>I19</f>
        <v>0</v>
      </c>
      <c r="E34" s="55"/>
      <c r="F34" s="208">
        <v>36</v>
      </c>
      <c r="G34" s="233" t="s">
        <v>24</v>
      </c>
      <c r="H34" s="68">
        <f>AV21</f>
        <v>0</v>
      </c>
      <c r="I34" s="32"/>
      <c r="J34" s="25">
        <f t="shared" si="8"/>
        <v>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2.75">
      <c r="A35" s="29"/>
      <c r="B35" s="53" t="s">
        <v>62</v>
      </c>
      <c r="C35" s="54"/>
      <c r="D35" s="25">
        <f>I28</f>
        <v>0</v>
      </c>
      <c r="E35" s="55"/>
      <c r="F35" s="208">
        <v>37</v>
      </c>
      <c r="G35" s="233" t="s">
        <v>63</v>
      </c>
      <c r="H35" s="68">
        <f>AW21</f>
        <v>0</v>
      </c>
      <c r="I35" s="32"/>
      <c r="J35" s="25">
        <f t="shared" si="8"/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2.75">
      <c r="A36" s="29"/>
      <c r="B36" s="53" t="s">
        <v>64</v>
      </c>
      <c r="C36" s="54"/>
      <c r="D36" s="25">
        <f>I39</f>
        <v>0</v>
      </c>
      <c r="E36" s="55"/>
      <c r="F36" s="208">
        <v>38</v>
      </c>
      <c r="G36" s="233" t="s">
        <v>65</v>
      </c>
      <c r="H36" s="68">
        <f>AX21</f>
        <v>0</v>
      </c>
      <c r="I36" s="32"/>
      <c r="J36" s="25">
        <f t="shared" si="8"/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3.5" thickBot="1">
      <c r="A37" s="29"/>
      <c r="B37" s="52" t="s">
        <v>66</v>
      </c>
      <c r="C37" s="54"/>
      <c r="D37" s="56">
        <f>SUM(D11:D36)</f>
        <v>0</v>
      </c>
      <c r="E37" s="55"/>
      <c r="F37" s="208"/>
      <c r="G37" s="234" t="s">
        <v>67</v>
      </c>
      <c r="H37" s="34"/>
      <c r="I37" s="57">
        <f>SUM(I31:I36)</f>
        <v>0</v>
      </c>
      <c r="J37" s="5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3.5" thickTop="1">
      <c r="A38" s="29"/>
      <c r="B38" s="59" t="s">
        <v>68</v>
      </c>
      <c r="C38" s="54"/>
      <c r="D38" s="54"/>
      <c r="E38" s="55"/>
      <c r="F38" s="1"/>
      <c r="G38" s="16" t="s">
        <v>34</v>
      </c>
      <c r="H38" s="44"/>
      <c r="I38" s="60"/>
      <c r="J38" s="61" t="s">
        <v>69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.75" customHeight="1" thickBot="1">
      <c r="A39" s="62"/>
      <c r="B39" s="17" t="s">
        <v>70</v>
      </c>
      <c r="C39" s="54"/>
      <c r="D39" s="23">
        <f>D9-D37</f>
        <v>0</v>
      </c>
      <c r="E39" s="63"/>
      <c r="F39" s="21"/>
      <c r="G39" s="33" t="s">
        <v>126</v>
      </c>
      <c r="H39" s="43"/>
      <c r="I39" s="22">
        <f>I31+I32</f>
        <v>0</v>
      </c>
      <c r="J39" s="193">
        <v>0.2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8.25" customHeight="1" thickBo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4.25" thickBot="1" thickTop="1">
      <c r="A41" s="1"/>
      <c r="B41" s="64"/>
      <c r="C41" s="65"/>
      <c r="D41" s="65"/>
      <c r="E41" s="65"/>
      <c r="F41" s="65"/>
      <c r="G41" s="65"/>
      <c r="H41" s="65"/>
      <c r="I41" s="65"/>
      <c r="J41" s="6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3:50" ht="13.5" thickTop="1"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3:50" ht="12.75"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3:50" ht="12.75"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3:50" ht="12.75"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3:50" ht="12.75"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3:50" ht="12.75"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3:50" ht="12.75"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3:50" ht="12.75"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3:50" ht="12.75"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3:50" ht="12.75"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3:50" ht="12.75"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3:50" ht="12.75"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3:50" ht="12.75"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3:50" ht="12.75"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3:50" ht="12.75"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3:50" ht="12.75"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3:50" ht="12.75"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3:50" ht="12.75"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3:50" ht="12.75"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3:50" ht="12.75"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3:50" ht="12.75"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3:50" ht="12.75"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3:50" ht="12.75"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3:50" ht="12.75"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3:50" ht="12.75"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3:50" ht="12.75"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3:50" ht="12.75"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3:50" ht="12.75"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</row>
    <row r="70" spans="13:50" ht="12.75"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</row>
    <row r="71" spans="13:50" ht="12.75"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</row>
    <row r="72" spans="13:50" ht="12.75"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</row>
    <row r="73" spans="13:50" ht="12.75"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</row>
    <row r="74" spans="13:50" ht="12.75"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</row>
    <row r="75" spans="13:50" ht="12.75"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</row>
    <row r="76" spans="13:50" ht="12.75"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</row>
    <row r="77" spans="13:50" ht="12.75"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</row>
    <row r="78" spans="13:50" ht="12.75"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</row>
    <row r="79" spans="13:50" ht="12.75"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</row>
    <row r="80" spans="13:50" ht="12.75"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3:50" ht="12.75"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</row>
    <row r="82" spans="13:50" ht="12.75"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</row>
    <row r="83" spans="13:50" ht="12.75"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</row>
    <row r="84" spans="13:50" ht="12.75"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</row>
    <row r="85" spans="13:50" ht="12.75"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</row>
    <row r="86" spans="13:50" ht="12.75"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</row>
    <row r="87" spans="13:50" ht="12.75"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</row>
    <row r="88" spans="13:50" ht="12.75"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</row>
    <row r="89" spans="13:50" ht="12.75"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</row>
    <row r="90" spans="13:50" ht="12.75"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</row>
    <row r="91" spans="13:50" ht="12.75"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</row>
    <row r="92" spans="13:50" ht="12.75"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</row>
    <row r="93" spans="13:50" ht="12.75"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</row>
    <row r="94" spans="13:50" ht="12.75"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</row>
    <row r="95" spans="13:50" ht="12.75"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</row>
    <row r="96" spans="13:50" ht="12.75"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</row>
    <row r="97" spans="13:50" ht="12.75"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</row>
    <row r="98" spans="13:50" ht="12.75"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</row>
    <row r="99" spans="13:50" ht="12.75"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</row>
    <row r="100" spans="13:50" ht="12.75"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</row>
    <row r="101" spans="13:50" ht="12.75"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</row>
    <row r="102" spans="13:50" ht="12.75"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</row>
    <row r="103" spans="13:50" ht="12.75"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</row>
    <row r="104" spans="13:50" ht="12.75"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</row>
    <row r="105" spans="13:50" ht="12.75"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</row>
    <row r="106" spans="13:50" ht="12.75"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</row>
    <row r="107" spans="13:50" ht="12.75"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</row>
    <row r="108" spans="13:50" ht="12.75"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</row>
    <row r="109" spans="13:50" ht="12.75"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</row>
    <row r="110" spans="13:50" ht="12.75"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</row>
    <row r="111" spans="13:50" ht="12.75"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</row>
    <row r="112" spans="13:50" ht="12.75"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</row>
    <row r="113" spans="13:50" ht="12.75"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</row>
    <row r="114" spans="13:50" ht="12.75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</row>
    <row r="115" spans="13:50" ht="12.75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</row>
    <row r="116" spans="13:50" ht="12.75"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</row>
    <row r="117" spans="13:50" ht="12.75"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</row>
    <row r="118" spans="13:50" ht="12.75"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</row>
    <row r="119" spans="13:50" ht="12.75"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</row>
    <row r="120" spans="13:50" ht="12.75"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</row>
    <row r="121" spans="13:50" ht="12.75"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</row>
    <row r="122" spans="13:50" ht="12.75"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</row>
    <row r="123" spans="13:50" ht="12.75"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</row>
    <row r="124" spans="13:50" ht="12.75"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</row>
    <row r="125" spans="13:50" ht="12.75"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</row>
    <row r="126" spans="13:50" ht="12.75"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</row>
    <row r="127" spans="13:50" ht="12.75"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</row>
    <row r="128" spans="13:50" ht="12.75"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</row>
    <row r="129" spans="13:50" ht="12.75"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</row>
    <row r="130" spans="13:50" ht="12.75"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</row>
    <row r="131" spans="13:50" ht="12.75"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</row>
    <row r="132" spans="13:50" ht="12.75"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</row>
    <row r="133" spans="13:50" ht="12.75"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</row>
    <row r="134" spans="13:50" ht="12.75"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</row>
    <row r="135" spans="13:50" ht="12.75"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</row>
    <row r="136" spans="13:50" ht="12.75"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</row>
    <row r="137" spans="13:50" ht="12.75"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</row>
    <row r="138" spans="13:50" ht="12.75"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</row>
    <row r="139" spans="13:50" ht="12.75"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</row>
    <row r="140" spans="13:50" ht="12.75"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</row>
    <row r="141" spans="13:50" ht="12.75"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</row>
    <row r="142" spans="13:50" ht="12.75"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</row>
    <row r="143" spans="13:50" ht="12.75"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</row>
    <row r="144" spans="13:50" ht="12.75"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</row>
    <row r="145" spans="13:50" ht="12.75"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</row>
    <row r="146" spans="13:50" ht="12.75"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</row>
    <row r="147" spans="13:50" ht="12.75"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</row>
    <row r="148" spans="13:50" ht="12.75"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</row>
    <row r="149" spans="13:50" ht="12.75"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</row>
    <row r="150" spans="13:50" ht="12.75"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</row>
    <row r="151" spans="13:50" ht="12.75"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</row>
    <row r="152" spans="13:50" ht="12.75"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</row>
    <row r="153" spans="13:50" ht="12.75"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</row>
    <row r="154" spans="13:50" ht="12.75"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</row>
    <row r="155" spans="13:50" ht="12.75"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</row>
    <row r="156" spans="13:50" ht="12.75"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</row>
    <row r="157" spans="13:50" ht="12.75"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</row>
    <row r="158" spans="13:50" ht="12.75"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</row>
    <row r="159" spans="13:50" ht="12.75"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</row>
    <row r="160" spans="13:50" ht="12.75"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</row>
    <row r="161" spans="13:50" ht="12.75"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</row>
    <row r="162" spans="13:50" ht="12.75"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</row>
    <row r="163" spans="13:50" ht="12.75"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</row>
    <row r="164" spans="13:50" ht="12.75"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</row>
    <row r="165" spans="13:50" ht="12.75"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</row>
    <row r="166" spans="13:50" ht="12.75"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</row>
    <row r="167" spans="13:50" ht="12.75"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</row>
    <row r="168" spans="13:50" ht="12.75"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</row>
    <row r="169" spans="13:50" ht="12.75"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</row>
    <row r="170" spans="13:50" ht="12.75"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</row>
    <row r="171" spans="13:50" ht="12.75"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</row>
    <row r="172" spans="13:50" ht="12.75"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</row>
    <row r="173" spans="13:50" ht="12.75"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</row>
    <row r="174" spans="13:50" ht="12.75"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</row>
    <row r="175" spans="13:50" ht="12.75"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</row>
    <row r="176" spans="13:50" ht="12.75"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</row>
    <row r="177" spans="13:50" ht="12.75"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</row>
    <row r="178" spans="13:50" ht="12.75"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</row>
    <row r="179" spans="13:50" ht="12.75"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</row>
    <row r="180" spans="13:50" ht="12.75"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</row>
    <row r="181" spans="13:50" ht="12.75"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</row>
    <row r="182" spans="13:50" ht="12.75"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</row>
    <row r="183" spans="13:50" ht="12.75"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</row>
    <row r="184" spans="13:50" ht="12.75"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</row>
    <row r="185" spans="13:50" ht="12.75"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</row>
    <row r="186" spans="13:50" ht="12.75"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</row>
    <row r="187" spans="13:50" ht="12.75"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</row>
    <row r="188" spans="13:50" ht="12.75"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</row>
    <row r="189" spans="13:50" ht="12.75"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</row>
    <row r="190" spans="13:50" ht="12.75"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</row>
    <row r="191" spans="13:50" ht="12.75"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</row>
    <row r="192" spans="13:50" ht="12.75"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</row>
    <row r="193" spans="13:50" ht="12.75"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</row>
    <row r="194" spans="13:50" ht="12.75"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</row>
    <row r="195" spans="13:50" ht="12.75"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</row>
    <row r="196" spans="13:50" ht="12.75"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</row>
    <row r="197" spans="13:50" ht="12.75"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</row>
    <row r="198" spans="13:50" ht="12.75"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</row>
    <row r="199" spans="13:50" ht="12.75"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</row>
    <row r="200" spans="13:50" ht="12.75"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</row>
    <row r="201" spans="13:50" ht="12.75"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</row>
    <row r="202" spans="13:50" ht="12.75"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</row>
    <row r="203" spans="13:50" ht="12.75"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</row>
    <row r="204" spans="13:50" ht="12.75"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</row>
    <row r="205" spans="13:50" ht="12.75"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</row>
    <row r="206" spans="13:50" ht="12.75"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</row>
    <row r="207" spans="13:50" ht="12.75"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</row>
    <row r="208" spans="13:50" ht="12.75"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</row>
    <row r="209" spans="13:50" ht="12.75"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</row>
    <row r="210" spans="13:50" ht="12.75"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</row>
    <row r="211" spans="13:50" ht="12.75"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</row>
    <row r="212" spans="13:50" ht="12.75"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</row>
    <row r="213" spans="13:50" ht="12.75"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</row>
    <row r="214" spans="13:50" ht="12.75"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</row>
    <row r="215" spans="13:50" ht="12.75"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</row>
    <row r="216" spans="13:50" ht="12.75"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</row>
    <row r="217" spans="13:50" ht="12.75"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</row>
    <row r="218" spans="13:50" ht="12.75"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</row>
    <row r="219" spans="13:50" ht="12.75"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</row>
    <row r="220" spans="13:50" ht="12.75"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</row>
    <row r="221" spans="13:50" ht="12.75"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</row>
    <row r="222" spans="13:50" ht="12.75"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</row>
    <row r="223" spans="13:50" ht="12.75"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</row>
    <row r="224" spans="13:50" ht="12.75"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</row>
    <row r="225" spans="13:50" ht="12.75"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</row>
    <row r="226" spans="13:50" ht="12.75"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</row>
    <row r="227" spans="13:50" ht="12.75"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</row>
    <row r="228" spans="13:50" ht="12.75"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</row>
    <row r="229" spans="13:50" ht="12.75"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</row>
    <row r="230" spans="13:50" ht="12.75"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</row>
    <row r="231" spans="13:50" ht="12.75"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</row>
    <row r="232" spans="13:50" ht="12.75"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</row>
    <row r="233" spans="13:50" ht="12.75"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</row>
    <row r="234" spans="13:50" ht="12.75"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</row>
    <row r="235" spans="13:50" ht="12.75"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</row>
    <row r="236" spans="13:50" ht="12.75"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</row>
    <row r="237" spans="13:50" ht="12.75"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</row>
    <row r="238" spans="13:50" ht="12.75"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</row>
    <row r="239" spans="13:50" ht="12.75"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</row>
    <row r="240" spans="13:50" ht="12.75"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</row>
    <row r="241" spans="13:50" ht="12.75"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</row>
    <row r="242" spans="13:50" ht="12.75"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</row>
    <row r="243" spans="13:50" ht="12.75"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</row>
    <row r="244" spans="13:50" ht="12.75"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</row>
    <row r="245" spans="13:50" ht="12.75"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</row>
    <row r="246" spans="13:50" ht="12.75"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</row>
    <row r="247" spans="13:50" ht="12.75"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</row>
    <row r="248" spans="13:50" ht="12.75"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</row>
    <row r="249" spans="13:50" ht="12.75"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</row>
    <row r="250" spans="13:50" ht="12.75"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</row>
    <row r="251" spans="13:50" ht="12.75"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</row>
    <row r="252" spans="13:50" ht="12.75"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</row>
    <row r="253" spans="13:50" ht="12.75"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</row>
    <row r="254" spans="13:50" ht="12.75"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</row>
    <row r="255" spans="13:50" ht="12.75"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</row>
    <row r="256" spans="13:50" ht="12.75"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</row>
    <row r="257" spans="13:50" ht="12.75"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</row>
    <row r="258" spans="13:50" ht="12.75"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</row>
    <row r="259" spans="13:50" ht="12.75"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</row>
    <row r="260" spans="13:50" ht="12.75"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</row>
    <row r="261" spans="13:50" ht="12.75"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</row>
    <row r="262" spans="13:50" ht="12.75"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</row>
    <row r="263" spans="13:50" ht="12.75"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</row>
    <row r="264" spans="13:50" ht="12.75"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</row>
    <row r="265" spans="13:50" ht="12.75"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</row>
    <row r="266" spans="13:50" ht="12.75"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</row>
    <row r="267" spans="13:50" ht="12.75"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</row>
    <row r="268" spans="13:50" ht="12.75"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</row>
    <row r="269" spans="13:50" ht="12.75"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</row>
    <row r="270" spans="13:50" ht="12.75"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</row>
    <row r="271" spans="13:50" ht="12.75"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</row>
    <row r="272" spans="13:50" ht="12.75"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</row>
    <row r="273" spans="13:50" ht="12.75"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</row>
    <row r="274" spans="13:50" ht="12.75"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</row>
    <row r="275" spans="13:50" ht="12.75"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</row>
    <row r="276" spans="13:50" ht="12.75"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</row>
    <row r="277" spans="13:50" ht="12.75"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</row>
    <row r="278" spans="13:50" ht="12.75"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</row>
    <row r="279" spans="13:50" ht="12.75"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</row>
    <row r="280" spans="13:50" ht="12.75"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</row>
    <row r="281" spans="13:50" ht="12.75"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</row>
    <row r="282" spans="13:50" ht="12.75"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</row>
    <row r="283" spans="13:50" ht="12.75"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</row>
    <row r="284" spans="13:50" ht="12.75"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</row>
    <row r="285" spans="13:50" ht="12.75"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</row>
    <row r="286" spans="13:50" ht="12.75"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</row>
    <row r="287" spans="13:50" ht="12.75"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</row>
    <row r="288" spans="13:50" ht="12.75"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</row>
    <row r="289" spans="13:50" ht="12.75"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</row>
    <row r="290" spans="13:50" ht="12.75"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</row>
    <row r="291" spans="13:50" ht="12.75"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</row>
    <row r="292" spans="13:50" ht="12.75"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</row>
    <row r="293" spans="13:50" ht="12.75"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</row>
    <row r="294" spans="13:50" ht="12.75"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</row>
    <row r="295" spans="13:50" ht="12.75"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</row>
    <row r="296" spans="13:50" ht="12.75"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</row>
    <row r="297" spans="13:50" ht="12.75"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</row>
    <row r="298" spans="13:50" ht="12.75"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</row>
    <row r="299" spans="13:50" ht="12.75"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</row>
    <row r="300" spans="13:50" ht="12.75"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</row>
    <row r="301" spans="13:50" ht="12.75"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</row>
    <row r="302" spans="13:50" ht="12.75"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</row>
    <row r="303" spans="13:50" ht="12.75"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</row>
    <row r="304" spans="13:50" ht="12.75"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</row>
    <row r="305" spans="13:50" ht="12.75"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</row>
    <row r="306" spans="13:50" ht="12.75"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</row>
    <row r="307" spans="13:50" ht="12.75"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</row>
    <row r="308" spans="13:50" ht="12.75"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</row>
    <row r="309" spans="13:50" ht="12.75"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</row>
    <row r="310" spans="13:50" ht="12.75"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</row>
    <row r="311" spans="13:50" ht="12.75"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</row>
    <row r="312" spans="13:50" ht="12.75"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</row>
    <row r="313" spans="13:50" ht="12.75"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</row>
    <row r="314" spans="13:50" ht="12.75"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</row>
    <row r="315" spans="13:50" ht="12.75"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</row>
    <row r="316" spans="13:50" ht="12.75"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</row>
    <row r="317" spans="13:50" ht="12.75"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</row>
    <row r="318" spans="13:50" ht="12.75"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</row>
    <row r="319" spans="13:50" ht="12.75"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</row>
    <row r="320" spans="13:50" ht="12.75"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</row>
    <row r="321" spans="13:50" ht="12.75"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</row>
    <row r="322" spans="13:50" ht="12.75"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</row>
    <row r="323" spans="13:50" ht="12.75"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</row>
    <row r="324" spans="13:50" ht="12.75"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</row>
    <row r="325" spans="13:50" ht="12.75"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</row>
    <row r="326" spans="13:50" ht="12.75"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</row>
    <row r="327" spans="13:50" ht="12.75"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</row>
    <row r="328" spans="13:50" ht="12.75"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</row>
    <row r="329" spans="13:50" ht="12.75"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</row>
    <row r="330" spans="13:50" ht="12.75"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</row>
    <row r="331" spans="13:50" ht="12.75"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</row>
    <row r="332" spans="13:50" ht="12.75"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</row>
    <row r="333" spans="13:50" ht="12.75"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</row>
    <row r="334" spans="13:50" ht="12.75"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</row>
    <row r="335" spans="13:50" ht="12.75"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</row>
    <row r="336" spans="13:50" ht="12.75"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</row>
    <row r="337" spans="13:50" ht="12.75"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</row>
    <row r="338" spans="13:50" ht="12.75"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</row>
    <row r="339" spans="13:50" ht="12.75"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</row>
    <row r="340" spans="13:50" ht="12.75"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</row>
    <row r="341" spans="13:50" ht="12.75"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</row>
    <row r="342" spans="13:50" ht="12.75"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</row>
    <row r="343" spans="13:50" ht="12.75"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</row>
    <row r="344" spans="13:50" ht="12.75"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</row>
    <row r="345" spans="13:50" ht="12.75"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</row>
    <row r="346" spans="13:50" ht="12.75"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</row>
    <row r="347" spans="13:50" ht="12.75"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</row>
    <row r="348" spans="13:50" ht="12.75"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</row>
    <row r="349" spans="13:50" ht="12.75"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</row>
    <row r="350" spans="13:50" ht="12.75"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</row>
    <row r="351" spans="13:50" ht="12.75"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</row>
    <row r="352" spans="13:50" ht="12.75"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</row>
    <row r="353" spans="13:50" ht="12.75"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</row>
    <row r="354" spans="13:50" ht="12.75"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</row>
    <row r="355" spans="13:50" ht="12.75"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</row>
    <row r="356" spans="13:50" ht="12.75"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</row>
    <row r="357" spans="13:50" ht="12.75"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</row>
    <row r="358" spans="13:50" ht="12.75"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</row>
    <row r="359" spans="13:50" ht="12.75"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</row>
    <row r="360" spans="13:50" ht="12.75"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</row>
    <row r="361" spans="13:50" ht="12.75"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</row>
    <row r="362" spans="13:50" ht="12.75"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</row>
    <row r="363" spans="13:50" ht="12.75"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</row>
    <row r="364" spans="13:50" ht="12.75"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</row>
    <row r="365" spans="13:50" ht="12.75"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</row>
    <row r="366" spans="13:50" ht="12.75"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</row>
    <row r="367" spans="13:50" ht="12.75"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</row>
    <row r="368" spans="13:50" ht="12.75"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</row>
    <row r="369" spans="13:50" ht="12.75"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</row>
    <row r="370" spans="13:50" ht="12.75"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</row>
    <row r="371" spans="13:50" ht="12.75"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</row>
    <row r="372" spans="13:50" ht="12.75"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</row>
    <row r="373" spans="13:50" ht="12.75"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</row>
    <row r="374" spans="13:50" ht="12.75"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</row>
    <row r="375" spans="13:50" ht="12.75"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</row>
    <row r="376" spans="13:50" ht="12.75"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</row>
    <row r="377" spans="13:50" ht="12.75"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</row>
    <row r="378" spans="13:50" ht="12.75"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</row>
    <row r="379" spans="13:50" ht="12.75"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</row>
    <row r="380" spans="13:50" ht="12.75"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</row>
    <row r="381" spans="13:50" ht="12.75"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</row>
    <row r="382" spans="13:50" ht="12.75"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</row>
    <row r="383" spans="13:50" ht="12.75"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</row>
    <row r="384" spans="13:50" ht="12.75"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</row>
    <row r="385" spans="13:50" ht="12.75"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</row>
    <row r="386" spans="13:50" ht="12.75"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</row>
    <row r="387" spans="13:50" ht="12.75"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</row>
    <row r="388" spans="13:50" ht="12.75"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</row>
    <row r="389" spans="13:50" ht="12.75"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</row>
    <row r="390" spans="13:50" ht="12.75"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</row>
    <row r="391" spans="13:50" ht="12.75"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</row>
    <row r="392" spans="13:50" ht="12.75"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</row>
    <row r="393" spans="13:50" ht="12.75"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</row>
    <row r="394" spans="13:50" ht="12.75"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</row>
    <row r="395" spans="13:50" ht="12.75"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</row>
    <row r="396" spans="13:50" ht="12.75"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</row>
    <row r="397" spans="13:50" ht="12.75"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</row>
    <row r="398" spans="13:50" ht="12.75"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</row>
    <row r="399" spans="13:50" ht="12.75"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</row>
    <row r="400" spans="13:50" ht="12.75"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</row>
    <row r="401" spans="13:50" ht="12.75"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</row>
  </sheetData>
  <sheetProtection selectLockedCells="1"/>
  <printOptions horizontalCentered="1" verticalCentered="1"/>
  <pageMargins left="0.5" right="0.5" top="0.25" bottom="0.25" header="0" footer="0"/>
  <pageSetup horizontalDpi="300" verticalDpi="300" orientation="landscape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01"/>
  <sheetViews>
    <sheetView workbookViewId="0" topLeftCell="F1">
      <selection activeCell="P33" sqref="P33"/>
    </sheetView>
  </sheetViews>
  <sheetFormatPr defaultColWidth="9.140625" defaultRowHeight="12.75"/>
  <cols>
    <col min="1" max="1" width="3.7109375" style="72" customWidth="1"/>
    <col min="2" max="2" width="25.8515625" style="72" customWidth="1"/>
    <col min="3" max="5" width="11.28125" style="72" customWidth="1"/>
    <col min="6" max="6" width="3.28125" style="72" customWidth="1"/>
    <col min="7" max="7" width="24.8515625" style="72" customWidth="1"/>
    <col min="8" max="10" width="11.28125" style="72" customWidth="1"/>
    <col min="11" max="11" width="9.140625" style="72" customWidth="1"/>
    <col min="12" max="12" width="10.7109375" style="72" customWidth="1"/>
    <col min="13" max="13" width="12.421875" style="72" customWidth="1"/>
    <col min="14" max="34" width="10.7109375" style="72" customWidth="1"/>
    <col min="35" max="35" width="11.421875" style="72" customWidth="1"/>
    <col min="36" max="50" width="10.7109375" style="72" customWidth="1"/>
    <col min="51" max="16384" width="9.140625" style="72" customWidth="1"/>
  </cols>
  <sheetData>
    <row r="1" spans="1:12" ht="20.25" customHeight="1">
      <c r="A1" s="265"/>
      <c r="B1" s="266" t="s">
        <v>82</v>
      </c>
      <c r="C1" s="70"/>
      <c r="D1" s="70"/>
      <c r="E1" s="70"/>
      <c r="F1" s="70"/>
      <c r="G1" s="70"/>
      <c r="H1" s="70"/>
      <c r="I1" s="70"/>
      <c r="J1" s="71"/>
      <c r="L1" s="73" t="s">
        <v>76</v>
      </c>
    </row>
    <row r="2" spans="1:12" ht="15.75" customHeight="1">
      <c r="A2" s="83"/>
      <c r="B2" s="74" t="s">
        <v>129</v>
      </c>
      <c r="C2" s="75"/>
      <c r="D2" s="75"/>
      <c r="E2" s="75"/>
      <c r="F2" s="75"/>
      <c r="G2" s="75"/>
      <c r="H2" s="75"/>
      <c r="I2" s="75"/>
      <c r="J2" s="76"/>
      <c r="L2" s="72" t="s">
        <v>0</v>
      </c>
    </row>
    <row r="3" spans="1:12" ht="12" customHeight="1">
      <c r="A3" s="130"/>
      <c r="B3" s="77" t="s">
        <v>131</v>
      </c>
      <c r="C3" s="78"/>
      <c r="D3" s="78"/>
      <c r="E3" s="78"/>
      <c r="F3" s="78"/>
      <c r="G3" s="78"/>
      <c r="H3" s="78"/>
      <c r="I3" s="78"/>
      <c r="J3" s="79"/>
      <c r="L3" s="72" t="s">
        <v>1</v>
      </c>
    </row>
    <row r="4" spans="1:18" ht="11.25" customHeight="1">
      <c r="A4" s="269"/>
      <c r="B4" s="104" t="s">
        <v>2</v>
      </c>
      <c r="C4" s="85" t="s">
        <v>3</v>
      </c>
      <c r="D4" s="85" t="s">
        <v>4</v>
      </c>
      <c r="E4" s="85" t="s">
        <v>5</v>
      </c>
      <c r="F4" s="80"/>
      <c r="G4" s="80"/>
      <c r="H4" s="85" t="s">
        <v>6</v>
      </c>
      <c r="I4" s="85" t="s">
        <v>7</v>
      </c>
      <c r="J4" s="85" t="s">
        <v>8</v>
      </c>
      <c r="L4" s="285" t="s">
        <v>89</v>
      </c>
      <c r="M4" s="285"/>
      <c r="N4" s="285"/>
      <c r="O4" s="285"/>
      <c r="P4" s="285"/>
      <c r="Q4" s="285"/>
      <c r="R4" s="285"/>
    </row>
    <row r="5" spans="1:12" ht="11.25" customHeight="1">
      <c r="A5" s="112"/>
      <c r="B5" s="251" t="s">
        <v>98</v>
      </c>
      <c r="C5" s="81" t="s">
        <v>9</v>
      </c>
      <c r="D5" s="81" t="s">
        <v>10</v>
      </c>
      <c r="E5" s="81" t="s">
        <v>11</v>
      </c>
      <c r="F5" s="80"/>
      <c r="G5" s="82" t="s">
        <v>102</v>
      </c>
      <c r="H5" s="81" t="s">
        <v>9</v>
      </c>
      <c r="I5" s="81" t="s">
        <v>110</v>
      </c>
      <c r="J5" s="81" t="s">
        <v>11</v>
      </c>
      <c r="L5" s="72" t="s">
        <v>90</v>
      </c>
    </row>
    <row r="6" spans="1:13" ht="11.25" customHeight="1">
      <c r="A6" s="112"/>
      <c r="B6" s="90"/>
      <c r="C6" s="84" t="s">
        <v>12</v>
      </c>
      <c r="D6" s="84" t="s">
        <v>97</v>
      </c>
      <c r="E6" s="84" t="s">
        <v>88</v>
      </c>
      <c r="F6" s="80"/>
      <c r="G6" s="80"/>
      <c r="H6" s="84" t="s">
        <v>12</v>
      </c>
      <c r="I6" s="84" t="s">
        <v>97</v>
      </c>
      <c r="J6" s="84" t="s">
        <v>88</v>
      </c>
      <c r="M6" s="72" t="s">
        <v>13</v>
      </c>
    </row>
    <row r="7" spans="1:12" ht="11.25" customHeight="1">
      <c r="A7" s="112"/>
      <c r="B7" s="251" t="s">
        <v>99</v>
      </c>
      <c r="C7" s="85" t="s">
        <v>110</v>
      </c>
      <c r="D7" s="86">
        <v>0.115044</v>
      </c>
      <c r="E7" s="85" t="s">
        <v>111</v>
      </c>
      <c r="F7" s="80"/>
      <c r="G7" s="80"/>
      <c r="H7" s="85" t="s">
        <v>110</v>
      </c>
      <c r="I7" s="86">
        <v>0.11504</v>
      </c>
      <c r="J7" s="85" t="s">
        <v>117</v>
      </c>
      <c r="L7" s="72" t="s">
        <v>105</v>
      </c>
    </row>
    <row r="8" spans="1:13" ht="12.75">
      <c r="A8" s="240">
        <v>1</v>
      </c>
      <c r="B8" s="250" t="s">
        <v>17</v>
      </c>
      <c r="C8" s="88"/>
      <c r="D8" s="89"/>
      <c r="E8" s="89"/>
      <c r="F8" s="90"/>
      <c r="G8" s="87" t="s">
        <v>18</v>
      </c>
      <c r="H8" s="69"/>
      <c r="I8" s="69"/>
      <c r="J8" s="69"/>
      <c r="M8" s="72" t="s">
        <v>19</v>
      </c>
    </row>
    <row r="9" spans="1:12" ht="13.5" thickBot="1">
      <c r="A9" s="270"/>
      <c r="B9" s="267" t="s">
        <v>87</v>
      </c>
      <c r="C9" s="91">
        <f>M21</f>
        <v>0</v>
      </c>
      <c r="D9" s="92">
        <f>C9*0.115044</f>
        <v>0</v>
      </c>
      <c r="E9" s="241">
        <f>C9-D9</f>
        <v>0</v>
      </c>
      <c r="F9" s="252">
        <v>22</v>
      </c>
      <c r="G9" s="244" t="s">
        <v>20</v>
      </c>
      <c r="H9" s="93">
        <f>AH21</f>
        <v>0</v>
      </c>
      <c r="I9" s="94">
        <f>H9*0.115044</f>
        <v>0</v>
      </c>
      <c r="J9" s="94">
        <f aca="true" t="shared" si="0" ref="J9:J15">H9-I9</f>
        <v>0</v>
      </c>
      <c r="L9" s="72" t="s">
        <v>106</v>
      </c>
    </row>
    <row r="10" spans="1:12" ht="13.5" thickTop="1">
      <c r="A10" s="271"/>
      <c r="B10" s="90"/>
      <c r="C10" s="95"/>
      <c r="D10" s="95"/>
      <c r="E10" s="95"/>
      <c r="F10" s="252">
        <v>23</v>
      </c>
      <c r="G10" s="245" t="s">
        <v>81</v>
      </c>
      <c r="H10" s="96">
        <f>AI21</f>
        <v>0</v>
      </c>
      <c r="I10" s="94">
        <f>H10*0.115044</f>
        <v>0</v>
      </c>
      <c r="J10" s="94">
        <f t="shared" si="0"/>
        <v>0</v>
      </c>
      <c r="L10" s="72" t="s">
        <v>73</v>
      </c>
    </row>
    <row r="11" spans="1:13" ht="12.75">
      <c r="A11" s="272"/>
      <c r="B11" s="249" t="s">
        <v>22</v>
      </c>
      <c r="C11" s="95"/>
      <c r="D11" s="95"/>
      <c r="E11" s="95"/>
      <c r="F11" s="252">
        <v>24</v>
      </c>
      <c r="G11" s="245" t="s">
        <v>23</v>
      </c>
      <c r="H11" s="96">
        <f>AJ21</f>
        <v>0</v>
      </c>
      <c r="I11" s="94">
        <f>H11*0.115044</f>
        <v>0</v>
      </c>
      <c r="J11" s="94">
        <f t="shared" si="0"/>
        <v>0</v>
      </c>
      <c r="M11" s="72" t="s">
        <v>103</v>
      </c>
    </row>
    <row r="12" spans="1:13" ht="12.75">
      <c r="A12" s="240">
        <f>A8+1</f>
        <v>2</v>
      </c>
      <c r="B12" s="268" t="s">
        <v>134</v>
      </c>
      <c r="C12" s="94">
        <f>N21</f>
        <v>0</v>
      </c>
      <c r="D12" s="94">
        <f>C12*0.115044</f>
        <v>0</v>
      </c>
      <c r="E12" s="242">
        <f aca="true" t="shared" si="1" ref="E12:E32">C12-D12</f>
        <v>0</v>
      </c>
      <c r="F12" s="252">
        <v>25</v>
      </c>
      <c r="G12" s="245" t="s">
        <v>24</v>
      </c>
      <c r="H12" s="136">
        <f>AK21</f>
        <v>0</v>
      </c>
      <c r="I12" s="100"/>
      <c r="J12" s="94">
        <f t="shared" si="0"/>
        <v>0</v>
      </c>
      <c r="M12" s="72" t="s">
        <v>104</v>
      </c>
    </row>
    <row r="13" spans="1:13" ht="12.75">
      <c r="A13" s="240">
        <f aca="true" t="shared" si="2" ref="A13:A31">A12+1</f>
        <v>3</v>
      </c>
      <c r="B13" s="98" t="s">
        <v>25</v>
      </c>
      <c r="C13" s="99">
        <f>O21</f>
        <v>0</v>
      </c>
      <c r="D13" s="94">
        <f aca="true" t="shared" si="3" ref="D13:D26">C13*0.115044</f>
        <v>0</v>
      </c>
      <c r="E13" s="242">
        <f t="shared" si="1"/>
        <v>0</v>
      </c>
      <c r="F13" s="252">
        <v>26</v>
      </c>
      <c r="G13" s="245" t="s">
        <v>26</v>
      </c>
      <c r="H13" s="136">
        <f>AL21</f>
        <v>0</v>
      </c>
      <c r="I13" s="100"/>
      <c r="J13" s="94">
        <f t="shared" si="0"/>
        <v>0</v>
      </c>
      <c r="M13" s="72" t="s">
        <v>92</v>
      </c>
    </row>
    <row r="14" spans="1:13" ht="12.75">
      <c r="A14" s="240">
        <f t="shared" si="2"/>
        <v>4</v>
      </c>
      <c r="B14" s="98" t="s">
        <v>27</v>
      </c>
      <c r="C14" s="99">
        <f>P21</f>
        <v>0</v>
      </c>
      <c r="D14" s="94">
        <f t="shared" si="3"/>
        <v>0</v>
      </c>
      <c r="E14" s="242">
        <f t="shared" si="1"/>
        <v>0</v>
      </c>
      <c r="F14" s="252">
        <v>27</v>
      </c>
      <c r="G14" s="245" t="s">
        <v>28</v>
      </c>
      <c r="H14" s="136">
        <f>AM21</f>
        <v>0</v>
      </c>
      <c r="I14" s="100"/>
      <c r="J14" s="94">
        <f t="shared" si="0"/>
        <v>0</v>
      </c>
      <c r="M14" s="72" t="s">
        <v>107</v>
      </c>
    </row>
    <row r="15" spans="1:13" ht="12.75">
      <c r="A15" s="240">
        <f t="shared" si="2"/>
        <v>5</v>
      </c>
      <c r="B15" s="98" t="s">
        <v>133</v>
      </c>
      <c r="C15" s="99">
        <f>Q21</f>
        <v>0</v>
      </c>
      <c r="D15" s="94">
        <f t="shared" si="3"/>
        <v>0</v>
      </c>
      <c r="E15" s="242">
        <f t="shared" si="1"/>
        <v>0</v>
      </c>
      <c r="F15" s="252">
        <v>28</v>
      </c>
      <c r="G15" s="245" t="s">
        <v>30</v>
      </c>
      <c r="H15" s="136">
        <f>AN21</f>
        <v>0</v>
      </c>
      <c r="I15" s="100"/>
      <c r="J15" s="94">
        <f t="shared" si="0"/>
        <v>0</v>
      </c>
      <c r="M15" s="72" t="s">
        <v>75</v>
      </c>
    </row>
    <row r="16" spans="1:10" ht="13.5" thickBot="1">
      <c r="A16" s="240">
        <f t="shared" si="2"/>
        <v>6</v>
      </c>
      <c r="B16" s="98" t="s">
        <v>135</v>
      </c>
      <c r="C16" s="99">
        <f>R21</f>
        <v>0</v>
      </c>
      <c r="D16" s="94">
        <f t="shared" si="3"/>
        <v>0</v>
      </c>
      <c r="E16" s="242">
        <f t="shared" si="1"/>
        <v>0</v>
      </c>
      <c r="F16" s="252"/>
      <c r="G16" s="246" t="s">
        <v>32</v>
      </c>
      <c r="H16" s="102"/>
      <c r="I16" s="103">
        <f>SUM(I9:I11)</f>
        <v>0</v>
      </c>
      <c r="J16" s="102"/>
    </row>
    <row r="17" spans="1:50" ht="13.5" thickTop="1">
      <c r="A17" s="240">
        <f t="shared" si="2"/>
        <v>7</v>
      </c>
      <c r="B17" s="98" t="s">
        <v>136</v>
      </c>
      <c r="C17" s="99">
        <f>S21</f>
        <v>0</v>
      </c>
      <c r="D17" s="94">
        <f t="shared" si="3"/>
        <v>0</v>
      </c>
      <c r="E17" s="242">
        <f t="shared" si="1"/>
        <v>0</v>
      </c>
      <c r="F17" s="252"/>
      <c r="G17" s="105" t="s">
        <v>34</v>
      </c>
      <c r="H17" s="104" t="s">
        <v>35</v>
      </c>
      <c r="I17" s="84" t="s">
        <v>36</v>
      </c>
      <c r="J17" s="105" t="s">
        <v>37</v>
      </c>
      <c r="L17" s="106" t="s">
        <v>79</v>
      </c>
      <c r="M17" s="107">
        <v>1</v>
      </c>
      <c r="N17" s="107">
        <v>2</v>
      </c>
      <c r="O17" s="107">
        <v>3</v>
      </c>
      <c r="P17" s="107">
        <v>4</v>
      </c>
      <c r="Q17" s="107">
        <v>5</v>
      </c>
      <c r="R17" s="107">
        <v>6</v>
      </c>
      <c r="S17" s="107">
        <v>7</v>
      </c>
      <c r="T17" s="107">
        <v>8</v>
      </c>
      <c r="U17" s="107">
        <v>9</v>
      </c>
      <c r="V17" s="107">
        <v>10</v>
      </c>
      <c r="W17" s="107">
        <v>11</v>
      </c>
      <c r="X17" s="107">
        <v>12</v>
      </c>
      <c r="Y17" s="107">
        <v>13</v>
      </c>
      <c r="Z17" s="107">
        <v>14</v>
      </c>
      <c r="AA17" s="107">
        <v>15</v>
      </c>
      <c r="AB17" s="107">
        <v>16</v>
      </c>
      <c r="AC17" s="107">
        <v>17</v>
      </c>
      <c r="AD17" s="107">
        <v>18</v>
      </c>
      <c r="AE17" s="107">
        <v>19</v>
      </c>
      <c r="AF17" s="107">
        <v>20</v>
      </c>
      <c r="AG17" s="107">
        <v>21</v>
      </c>
      <c r="AH17" s="107">
        <v>22</v>
      </c>
      <c r="AI17" s="107">
        <v>23</v>
      </c>
      <c r="AJ17" s="107">
        <v>24</v>
      </c>
      <c r="AK17" s="107">
        <v>25</v>
      </c>
      <c r="AL17" s="107">
        <v>26</v>
      </c>
      <c r="AM17" s="107">
        <v>27</v>
      </c>
      <c r="AN17" s="107">
        <v>28</v>
      </c>
      <c r="AO17" s="107">
        <v>29</v>
      </c>
      <c r="AP17" s="107">
        <v>30</v>
      </c>
      <c r="AQ17" s="107">
        <v>31</v>
      </c>
      <c r="AR17" s="107">
        <v>32</v>
      </c>
      <c r="AS17" s="107">
        <v>33</v>
      </c>
      <c r="AT17" s="107">
        <v>34</v>
      </c>
      <c r="AU17" s="107">
        <v>35</v>
      </c>
      <c r="AV17" s="107">
        <v>36</v>
      </c>
      <c r="AW17" s="107">
        <v>37</v>
      </c>
      <c r="AX17" s="107">
        <v>38</v>
      </c>
    </row>
    <row r="18" spans="1:50" ht="13.5" thickBot="1">
      <c r="A18" s="240">
        <f t="shared" si="2"/>
        <v>8</v>
      </c>
      <c r="B18" s="98" t="s">
        <v>137</v>
      </c>
      <c r="C18" s="99">
        <f>T21</f>
        <v>0</v>
      </c>
      <c r="D18" s="94">
        <f>C18*0.115044</f>
        <v>0</v>
      </c>
      <c r="E18" s="242">
        <f>C18-D18</f>
        <v>0</v>
      </c>
      <c r="F18" s="252"/>
      <c r="G18" s="105" t="s">
        <v>38</v>
      </c>
      <c r="H18" s="108"/>
      <c r="I18" s="108"/>
      <c r="J18" s="109">
        <v>90</v>
      </c>
      <c r="L18" s="73"/>
      <c r="M18" s="110" t="s">
        <v>39</v>
      </c>
      <c r="N18" s="110" t="s">
        <v>40</v>
      </c>
      <c r="O18" s="110" t="s">
        <v>40</v>
      </c>
      <c r="P18" s="110" t="s">
        <v>40</v>
      </c>
      <c r="Q18" s="110" t="s">
        <v>40</v>
      </c>
      <c r="R18" s="110" t="s">
        <v>40</v>
      </c>
      <c r="S18" s="110" t="s">
        <v>40</v>
      </c>
      <c r="T18" s="110" t="s">
        <v>40</v>
      </c>
      <c r="U18" s="110" t="s">
        <v>40</v>
      </c>
      <c r="V18" s="110" t="s">
        <v>40</v>
      </c>
      <c r="W18" s="110" t="s">
        <v>40</v>
      </c>
      <c r="X18" s="110" t="s">
        <v>40</v>
      </c>
      <c r="Y18" s="110" t="s">
        <v>40</v>
      </c>
      <c r="Z18" s="110" t="s">
        <v>40</v>
      </c>
      <c r="AA18" s="110" t="s">
        <v>40</v>
      </c>
      <c r="AB18" s="110" t="s">
        <v>40</v>
      </c>
      <c r="AC18" s="110" t="s">
        <v>40</v>
      </c>
      <c r="AD18" s="110" t="s">
        <v>40</v>
      </c>
      <c r="AE18" s="110" t="s">
        <v>40</v>
      </c>
      <c r="AF18" s="110" t="s">
        <v>40</v>
      </c>
      <c r="AG18" s="110" t="s">
        <v>40</v>
      </c>
      <c r="AH18" s="110" t="s">
        <v>41</v>
      </c>
      <c r="AI18" s="110" t="s">
        <v>41</v>
      </c>
      <c r="AJ18" s="110" t="s">
        <v>41</v>
      </c>
      <c r="AK18" s="110" t="s">
        <v>41</v>
      </c>
      <c r="AL18" s="110" t="s">
        <v>41</v>
      </c>
      <c r="AM18" s="110" t="s">
        <v>41</v>
      </c>
      <c r="AN18" s="110" t="s">
        <v>41</v>
      </c>
      <c r="AO18" s="110" t="s">
        <v>42</v>
      </c>
      <c r="AP18" s="110" t="s">
        <v>42</v>
      </c>
      <c r="AQ18" s="110" t="s">
        <v>42</v>
      </c>
      <c r="AR18" s="110" t="s">
        <v>42</v>
      </c>
      <c r="AS18" s="110" t="s">
        <v>43</v>
      </c>
      <c r="AT18" s="110" t="s">
        <v>43</v>
      </c>
      <c r="AU18" s="110" t="s">
        <v>43</v>
      </c>
      <c r="AV18" s="110" t="s">
        <v>43</v>
      </c>
      <c r="AW18" s="110" t="s">
        <v>43</v>
      </c>
      <c r="AX18" s="110" t="s">
        <v>43</v>
      </c>
    </row>
    <row r="19" spans="1:50" ht="13.5" thickTop="1">
      <c r="A19" s="240">
        <f t="shared" si="2"/>
        <v>9</v>
      </c>
      <c r="B19" s="98" t="s">
        <v>72</v>
      </c>
      <c r="C19" s="99">
        <f>U21</f>
        <v>0</v>
      </c>
      <c r="D19" s="94">
        <f>C19*0.115044/2</f>
        <v>0</v>
      </c>
      <c r="E19" s="242">
        <f t="shared" si="1"/>
        <v>0</v>
      </c>
      <c r="F19" s="252"/>
      <c r="G19" s="246" t="s">
        <v>122</v>
      </c>
      <c r="H19" s="111"/>
      <c r="I19" s="254">
        <f>IF($J$18&gt;=90,$I$16,$J$18*$I$16/100)</f>
        <v>0</v>
      </c>
      <c r="J19" s="112" t="s">
        <v>80</v>
      </c>
      <c r="L19" s="73" t="s">
        <v>44</v>
      </c>
      <c r="M19" s="113" t="str">
        <f>B8</f>
        <v>REVENUES/COMMISSIONS</v>
      </c>
      <c r="N19" s="113" t="str">
        <f>B12</f>
        <v>Inventory/Supplies/Materials</v>
      </c>
      <c r="O19" s="113" t="str">
        <f>B13</f>
        <v>Accounting &amp; Legal Fees</v>
      </c>
      <c r="P19" s="113" t="str">
        <f>B14</f>
        <v>Advertising, Promotion, Gifts</v>
      </c>
      <c r="Q19" s="113" t="str">
        <f>B15</f>
        <v>Commercial Rent</v>
      </c>
      <c r="R19" s="113" t="str">
        <f>B16</f>
        <v>Conventions,Seminars,Training</v>
      </c>
      <c r="S19" s="113" t="str">
        <f>B17</f>
        <v>Delivery,Courier,Taxis</v>
      </c>
      <c r="T19" s="113" t="str">
        <f>B18</f>
        <v>Membership Dues and Fees</v>
      </c>
      <c r="U19" s="113" t="str">
        <f>B19</f>
        <v>Entertainment &amp; Meals: at 100%</v>
      </c>
      <c r="V19" s="113" t="str">
        <f>B20</f>
        <v>Equipment Rental/Short Term Auto</v>
      </c>
      <c r="W19" s="113" t="str">
        <f>B21</f>
        <v>Office Supplies,Postages,etc.</v>
      </c>
      <c r="X19" s="113" t="str">
        <f>B22</f>
        <v>Parking and 407 fees</v>
      </c>
      <c r="Y19" s="113" t="str">
        <f>B23</f>
        <v>Subcontract &amp; Consulting Fees</v>
      </c>
      <c r="Z19" s="113" t="str">
        <f>B24</f>
        <v>Tel.,Cell,Internet,Website, &amp;L.D.</v>
      </c>
      <c r="AA19" s="113" t="str">
        <f>B25</f>
        <v>Travel: 100% of Meals</v>
      </c>
      <c r="AB19" s="113" t="str">
        <f>B26</f>
        <v>Travel: 100% Hotel/Fares/Cleaning</v>
      </c>
      <c r="AC19" s="113" t="str">
        <f>B27</f>
        <v>Interest &amp; Bank Charges</v>
      </c>
      <c r="AD19" s="113" t="str">
        <f>B28</f>
        <v>E&amp;O Ins., Licences</v>
      </c>
      <c r="AE19" s="113" t="str">
        <f>B29</f>
        <v>Health Premiums.</v>
      </c>
      <c r="AF19" s="113" t="str">
        <f>B30</f>
        <v>Referral Fees</v>
      </c>
      <c r="AG19" s="113" t="str">
        <f>B31</f>
        <v>Salaries, Payroll / Casual Labour</v>
      </c>
      <c r="AH19" s="113" t="str">
        <f>G9</f>
        <v>Gas &amp; Oil</v>
      </c>
      <c r="AI19" s="113" t="str">
        <f>G10</f>
        <v>Repairs, Washes, CAA</v>
      </c>
      <c r="AJ19" s="113" t="str">
        <f>G11</f>
        <v>Lease Costs</v>
      </c>
      <c r="AK19" s="113" t="str">
        <f>G12</f>
        <v>Insurance</v>
      </c>
      <c r="AL19" s="113" t="str">
        <f>G13</f>
        <v>Licence</v>
      </c>
      <c r="AM19" s="113" t="str">
        <f>G14</f>
        <v>Interest on Auto Loan</v>
      </c>
      <c r="AN19" s="113" t="str">
        <f>G15</f>
        <v>Parking - Apartment </v>
      </c>
      <c r="AO19" s="113" t="str">
        <f>G24</f>
        <v>Computer Equipment (Class 10)</v>
      </c>
      <c r="AP19" s="113" t="str">
        <f>G25</f>
        <v>Computer Software (Class 12)</v>
      </c>
      <c r="AQ19" s="113" t="str">
        <f>G26</f>
        <v>Equipment &amp; Furniture (Class 8)</v>
      </c>
      <c r="AR19" s="113" t="str">
        <f>G27</f>
        <v>Automobile (Class 10 &amp; 10.1)</v>
      </c>
      <c r="AS19" s="113" t="str">
        <f>G31</f>
        <v>Heat, Water, Hydro</v>
      </c>
      <c r="AT19" s="113" t="str">
        <f>G32</f>
        <v>Repairs / Maintenance </v>
      </c>
      <c r="AU19" s="113" t="s">
        <v>109</v>
      </c>
      <c r="AV19" s="113" t="str">
        <f>G34</f>
        <v>Insurance</v>
      </c>
      <c r="AW19" s="113" t="str">
        <f>G35</f>
        <v>Mortgage Interest</v>
      </c>
      <c r="AX19" s="113" t="str">
        <f>G36</f>
        <v>Rent or Property Taxes</v>
      </c>
    </row>
    <row r="20" spans="1:10" ht="12.75">
      <c r="A20" s="240">
        <f t="shared" si="2"/>
        <v>10</v>
      </c>
      <c r="B20" s="98" t="s">
        <v>140</v>
      </c>
      <c r="C20" s="99">
        <f>V21</f>
        <v>0</v>
      </c>
      <c r="D20" s="94">
        <f t="shared" si="3"/>
        <v>0</v>
      </c>
      <c r="E20" s="242">
        <f t="shared" si="1"/>
        <v>0</v>
      </c>
      <c r="F20" s="252"/>
      <c r="G20" s="247" t="s">
        <v>118</v>
      </c>
      <c r="H20" s="75"/>
      <c r="I20" s="70"/>
      <c r="J20" s="76"/>
    </row>
    <row r="21" spans="1:50" ht="12.75">
      <c r="A21" s="240">
        <f t="shared" si="2"/>
        <v>11</v>
      </c>
      <c r="B21" s="98" t="s">
        <v>138</v>
      </c>
      <c r="C21" s="99">
        <f>W21</f>
        <v>0</v>
      </c>
      <c r="D21" s="94">
        <f t="shared" si="3"/>
        <v>0</v>
      </c>
      <c r="E21" s="242">
        <f t="shared" si="1"/>
        <v>0</v>
      </c>
      <c r="F21" s="252"/>
      <c r="G21" s="248" t="s">
        <v>119</v>
      </c>
      <c r="H21" s="78"/>
      <c r="I21" s="78"/>
      <c r="J21" s="79"/>
      <c r="L21" s="73" t="s">
        <v>9</v>
      </c>
      <c r="M21" s="114">
        <f aca="true" t="shared" si="4" ref="M21:AX21">SUM(M23:M401)</f>
        <v>0</v>
      </c>
      <c r="N21" s="114">
        <f t="shared" si="4"/>
        <v>0</v>
      </c>
      <c r="O21" s="114">
        <f t="shared" si="4"/>
        <v>0</v>
      </c>
      <c r="P21" s="114">
        <f t="shared" si="4"/>
        <v>0</v>
      </c>
      <c r="Q21" s="114">
        <f t="shared" si="4"/>
        <v>0</v>
      </c>
      <c r="R21" s="114">
        <f t="shared" si="4"/>
        <v>0</v>
      </c>
      <c r="S21" s="114">
        <f t="shared" si="4"/>
        <v>0</v>
      </c>
      <c r="T21" s="114">
        <f t="shared" si="4"/>
        <v>0</v>
      </c>
      <c r="U21" s="114">
        <f t="shared" si="4"/>
        <v>0</v>
      </c>
      <c r="V21" s="114">
        <f t="shared" si="4"/>
        <v>0</v>
      </c>
      <c r="W21" s="114">
        <f t="shared" si="4"/>
        <v>0</v>
      </c>
      <c r="X21" s="114">
        <f t="shared" si="4"/>
        <v>0</v>
      </c>
      <c r="Y21" s="114">
        <f t="shared" si="4"/>
        <v>0</v>
      </c>
      <c r="Z21" s="114">
        <f t="shared" si="4"/>
        <v>0</v>
      </c>
      <c r="AA21" s="114">
        <f t="shared" si="4"/>
        <v>0</v>
      </c>
      <c r="AB21" s="114">
        <f t="shared" si="4"/>
        <v>0</v>
      </c>
      <c r="AC21" s="114">
        <f t="shared" si="4"/>
        <v>0</v>
      </c>
      <c r="AD21" s="114">
        <f t="shared" si="4"/>
        <v>0</v>
      </c>
      <c r="AE21" s="114">
        <f t="shared" si="4"/>
        <v>0</v>
      </c>
      <c r="AF21" s="114">
        <f t="shared" si="4"/>
        <v>0</v>
      </c>
      <c r="AG21" s="114">
        <f t="shared" si="4"/>
        <v>0</v>
      </c>
      <c r="AH21" s="114">
        <f t="shared" si="4"/>
        <v>0</v>
      </c>
      <c r="AI21" s="114">
        <f t="shared" si="4"/>
        <v>0</v>
      </c>
      <c r="AJ21" s="114">
        <f t="shared" si="4"/>
        <v>0</v>
      </c>
      <c r="AK21" s="114">
        <f t="shared" si="4"/>
        <v>0</v>
      </c>
      <c r="AL21" s="114">
        <f t="shared" si="4"/>
        <v>0</v>
      </c>
      <c r="AM21" s="114">
        <f t="shared" si="4"/>
        <v>0</v>
      </c>
      <c r="AN21" s="114">
        <f t="shared" si="4"/>
        <v>0</v>
      </c>
      <c r="AO21" s="114">
        <f t="shared" si="4"/>
        <v>0</v>
      </c>
      <c r="AP21" s="114">
        <f t="shared" si="4"/>
        <v>0</v>
      </c>
      <c r="AQ21" s="114">
        <f t="shared" si="4"/>
        <v>0</v>
      </c>
      <c r="AR21" s="114">
        <f t="shared" si="4"/>
        <v>0</v>
      </c>
      <c r="AS21" s="114">
        <f t="shared" si="4"/>
        <v>0</v>
      </c>
      <c r="AT21" s="114">
        <f t="shared" si="4"/>
        <v>0</v>
      </c>
      <c r="AU21" s="114">
        <f t="shared" si="4"/>
        <v>0</v>
      </c>
      <c r="AV21" s="114">
        <f t="shared" si="4"/>
        <v>0</v>
      </c>
      <c r="AW21" s="114">
        <f t="shared" si="4"/>
        <v>0</v>
      </c>
      <c r="AX21" s="114">
        <f t="shared" si="4"/>
        <v>0</v>
      </c>
    </row>
    <row r="22" spans="1:50" ht="12.75">
      <c r="A22" s="240">
        <f t="shared" si="2"/>
        <v>12</v>
      </c>
      <c r="B22" s="98" t="s">
        <v>84</v>
      </c>
      <c r="C22" s="99">
        <f>X21</f>
        <v>0</v>
      </c>
      <c r="D22" s="94">
        <f t="shared" si="3"/>
        <v>0</v>
      </c>
      <c r="E22" s="242">
        <f t="shared" si="1"/>
        <v>0</v>
      </c>
      <c r="F22" s="252"/>
      <c r="G22" s="69"/>
      <c r="H22" s="69"/>
      <c r="I22" s="69"/>
      <c r="J22" s="69"/>
      <c r="M22" s="72" t="s">
        <v>49</v>
      </c>
      <c r="N22" s="72" t="s">
        <v>49</v>
      </c>
      <c r="O22" s="72" t="s">
        <v>49</v>
      </c>
      <c r="P22" s="72" t="s">
        <v>49</v>
      </c>
      <c r="Q22" s="72" t="s">
        <v>49</v>
      </c>
      <c r="R22" s="72" t="s">
        <v>49</v>
      </c>
      <c r="S22" s="72" t="s">
        <v>49</v>
      </c>
      <c r="T22" s="72" t="s">
        <v>49</v>
      </c>
      <c r="U22" s="72" t="s">
        <v>49</v>
      </c>
      <c r="V22" s="72" t="s">
        <v>49</v>
      </c>
      <c r="W22" s="72" t="s">
        <v>49</v>
      </c>
      <c r="X22" s="72" t="s">
        <v>49</v>
      </c>
      <c r="Y22" s="72" t="s">
        <v>49</v>
      </c>
      <c r="Z22" s="72" t="s">
        <v>49</v>
      </c>
      <c r="AA22" s="72" t="s">
        <v>49</v>
      </c>
      <c r="AB22" s="72" t="s">
        <v>49</v>
      </c>
      <c r="AC22" s="72" t="s">
        <v>49</v>
      </c>
      <c r="AD22" s="72" t="s">
        <v>49</v>
      </c>
      <c r="AE22" s="72" t="s">
        <v>49</v>
      </c>
      <c r="AF22" s="72" t="s">
        <v>49</v>
      </c>
      <c r="AG22" s="72" t="s">
        <v>49</v>
      </c>
      <c r="AH22" s="72" t="s">
        <v>49</v>
      </c>
      <c r="AI22" s="72" t="s">
        <v>49</v>
      </c>
      <c r="AJ22" s="72" t="s">
        <v>49</v>
      </c>
      <c r="AK22" s="72" t="s">
        <v>49</v>
      </c>
      <c r="AL22" s="72" t="s">
        <v>49</v>
      </c>
      <c r="AM22" s="72" t="s">
        <v>49</v>
      </c>
      <c r="AN22" s="72" t="s">
        <v>49</v>
      </c>
      <c r="AO22" s="72" t="s">
        <v>49</v>
      </c>
      <c r="AP22" s="72" t="s">
        <v>49</v>
      </c>
      <c r="AQ22" s="72" t="s">
        <v>49</v>
      </c>
      <c r="AR22" s="72" t="s">
        <v>49</v>
      </c>
      <c r="AS22" s="72" t="s">
        <v>49</v>
      </c>
      <c r="AT22" s="72" t="s">
        <v>49</v>
      </c>
      <c r="AU22" s="72" t="s">
        <v>49</v>
      </c>
      <c r="AV22" s="72" t="s">
        <v>49</v>
      </c>
      <c r="AW22" s="72" t="s">
        <v>49</v>
      </c>
      <c r="AX22" s="72" t="s">
        <v>49</v>
      </c>
    </row>
    <row r="23" spans="1:50" ht="12.75">
      <c r="A23" s="240">
        <f t="shared" si="2"/>
        <v>13</v>
      </c>
      <c r="B23" s="98" t="s">
        <v>48</v>
      </c>
      <c r="C23" s="99">
        <f>Y21</f>
        <v>0</v>
      </c>
      <c r="D23" s="94">
        <f t="shared" si="3"/>
        <v>0</v>
      </c>
      <c r="E23" s="242">
        <f t="shared" si="1"/>
        <v>0</v>
      </c>
      <c r="F23" s="252"/>
      <c r="G23" s="249" t="s">
        <v>50</v>
      </c>
      <c r="H23" s="90"/>
      <c r="I23" s="90"/>
      <c r="J23" s="90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</row>
    <row r="24" spans="1:50" ht="12.75">
      <c r="A24" s="240">
        <f t="shared" si="2"/>
        <v>14</v>
      </c>
      <c r="B24" s="116" t="s">
        <v>139</v>
      </c>
      <c r="C24" s="99">
        <f>Z21</f>
        <v>0</v>
      </c>
      <c r="D24" s="94">
        <f>C24*0.115044</f>
        <v>0</v>
      </c>
      <c r="E24" s="242">
        <f>(C24-D24)</f>
        <v>0</v>
      </c>
      <c r="F24" s="252">
        <v>29</v>
      </c>
      <c r="G24" s="245" t="s">
        <v>51</v>
      </c>
      <c r="H24" s="93">
        <f>AO21</f>
        <v>0</v>
      </c>
      <c r="I24" s="94">
        <f>H24*0.115044</f>
        <v>0</v>
      </c>
      <c r="J24" s="94">
        <f>H24-I24</f>
        <v>0</v>
      </c>
      <c r="M24" s="115"/>
      <c r="N24" s="115"/>
      <c r="O24" s="115"/>
      <c r="P24" s="115"/>
      <c r="Q24" s="117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</row>
    <row r="25" spans="1:50" ht="12.75">
      <c r="A25" s="240">
        <f t="shared" si="2"/>
        <v>15</v>
      </c>
      <c r="B25" s="116" t="s">
        <v>77</v>
      </c>
      <c r="C25" s="99">
        <f>AA21</f>
        <v>0</v>
      </c>
      <c r="D25" s="94">
        <f>C25*0.115044/2</f>
        <v>0</v>
      </c>
      <c r="E25" s="242">
        <f t="shared" si="1"/>
        <v>0</v>
      </c>
      <c r="F25" s="252">
        <v>30</v>
      </c>
      <c r="G25" s="245" t="s">
        <v>53</v>
      </c>
      <c r="H25" s="93">
        <f>AP21</f>
        <v>0</v>
      </c>
      <c r="I25" s="94">
        <f>H25*0.115044</f>
        <v>0</v>
      </c>
      <c r="J25" s="94">
        <f>H25-I25</f>
        <v>0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</row>
    <row r="26" spans="1:50" ht="12.75">
      <c r="A26" s="240">
        <f t="shared" si="2"/>
        <v>16</v>
      </c>
      <c r="B26" s="116" t="s">
        <v>52</v>
      </c>
      <c r="C26" s="118">
        <f>AB21</f>
        <v>0</v>
      </c>
      <c r="D26" s="94">
        <f t="shared" si="3"/>
        <v>0</v>
      </c>
      <c r="E26" s="242">
        <f t="shared" si="1"/>
        <v>0</v>
      </c>
      <c r="F26" s="252">
        <v>31</v>
      </c>
      <c r="G26" s="245" t="s">
        <v>54</v>
      </c>
      <c r="H26" s="93">
        <f>AQ21</f>
        <v>0</v>
      </c>
      <c r="I26" s="94">
        <f>H26*0.115044</f>
        <v>0</v>
      </c>
      <c r="J26" s="94">
        <f>H26-I26</f>
        <v>0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</row>
    <row r="27" spans="1:50" ht="12.75">
      <c r="A27" s="240">
        <f t="shared" si="2"/>
        <v>17</v>
      </c>
      <c r="B27" s="98" t="s">
        <v>56</v>
      </c>
      <c r="C27" s="199">
        <f>AC21</f>
        <v>0</v>
      </c>
      <c r="D27" s="119"/>
      <c r="E27" s="242">
        <f t="shared" si="1"/>
        <v>0</v>
      </c>
      <c r="F27" s="252">
        <v>32</v>
      </c>
      <c r="G27" s="245" t="s">
        <v>55</v>
      </c>
      <c r="H27" s="93">
        <f>AR21</f>
        <v>0</v>
      </c>
      <c r="I27" s="94">
        <f>H27*0.115044</f>
        <v>0</v>
      </c>
      <c r="J27" s="94">
        <f>H27-I27</f>
        <v>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</row>
    <row r="28" spans="1:50" ht="13.5" thickBot="1">
      <c r="A28" s="240">
        <f t="shared" si="2"/>
        <v>18</v>
      </c>
      <c r="B28" s="98" t="s">
        <v>85</v>
      </c>
      <c r="C28" s="199">
        <f>AD21</f>
        <v>0</v>
      </c>
      <c r="D28" s="119"/>
      <c r="E28" s="242">
        <f t="shared" si="1"/>
        <v>0</v>
      </c>
      <c r="F28" s="252"/>
      <c r="G28" s="246" t="s">
        <v>123</v>
      </c>
      <c r="H28" s="90"/>
      <c r="I28" s="103">
        <f>SUM(I24:I27)</f>
        <v>0</v>
      </c>
      <c r="J28" s="90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</row>
    <row r="29" spans="1:50" ht="13.5" thickTop="1">
      <c r="A29" s="240">
        <f t="shared" si="2"/>
        <v>19</v>
      </c>
      <c r="B29" s="98" t="s">
        <v>86</v>
      </c>
      <c r="C29" s="199">
        <f>AE21</f>
        <v>0</v>
      </c>
      <c r="D29" s="119"/>
      <c r="E29" s="242">
        <f t="shared" si="1"/>
        <v>0</v>
      </c>
      <c r="F29" s="252"/>
      <c r="G29" s="90"/>
      <c r="H29" s="90"/>
      <c r="I29" s="90"/>
      <c r="J29" s="9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</row>
    <row r="30" spans="1:50" ht="12.75">
      <c r="A30" s="240">
        <f t="shared" si="2"/>
        <v>20</v>
      </c>
      <c r="B30" s="98" t="s">
        <v>57</v>
      </c>
      <c r="C30" s="199">
        <f>AF21</f>
        <v>0</v>
      </c>
      <c r="D30" s="119"/>
      <c r="E30" s="242">
        <f t="shared" si="1"/>
        <v>0</v>
      </c>
      <c r="F30" s="252"/>
      <c r="G30" s="250" t="s">
        <v>58</v>
      </c>
      <c r="H30" s="69"/>
      <c r="I30" s="69"/>
      <c r="J30" s="90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</row>
    <row r="31" spans="1:50" ht="12.75">
      <c r="A31" s="240">
        <f t="shared" si="2"/>
        <v>21</v>
      </c>
      <c r="B31" s="98" t="s">
        <v>78</v>
      </c>
      <c r="C31" s="199">
        <f>AG21</f>
        <v>0</v>
      </c>
      <c r="D31" s="119"/>
      <c r="E31" s="242">
        <f t="shared" si="1"/>
        <v>0</v>
      </c>
      <c r="F31" s="252">
        <v>33</v>
      </c>
      <c r="G31" s="244" t="s">
        <v>59</v>
      </c>
      <c r="H31" s="93">
        <f>AS21</f>
        <v>0</v>
      </c>
      <c r="I31" s="94">
        <f>H31*0.115044*J39</f>
        <v>0</v>
      </c>
      <c r="J31" s="94">
        <f aca="true" t="shared" si="5" ref="J31:J36">H31-I31</f>
        <v>0</v>
      </c>
      <c r="M31" s="200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</row>
    <row r="32" spans="1:50" ht="13.5" thickBot="1">
      <c r="A32" s="97"/>
      <c r="B32" s="120" t="s">
        <v>60</v>
      </c>
      <c r="C32" s="121"/>
      <c r="D32" s="121"/>
      <c r="E32" s="243">
        <f t="shared" si="1"/>
        <v>0</v>
      </c>
      <c r="F32" s="252">
        <v>34</v>
      </c>
      <c r="G32" s="251" t="s">
        <v>108</v>
      </c>
      <c r="H32" s="96">
        <f>AT21</f>
        <v>0</v>
      </c>
      <c r="I32" s="94">
        <f>H32*0.115044*J39</f>
        <v>0</v>
      </c>
      <c r="J32" s="94">
        <f t="shared" si="5"/>
        <v>0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</row>
    <row r="33" spans="1:50" ht="13.5" thickTop="1">
      <c r="A33" s="97"/>
      <c r="B33" s="120"/>
      <c r="C33" s="118"/>
      <c r="D33" s="210"/>
      <c r="E33" s="211"/>
      <c r="F33" s="252">
        <v>35</v>
      </c>
      <c r="G33" s="244" t="s">
        <v>109</v>
      </c>
      <c r="H33" s="136">
        <f>AU21</f>
        <v>0</v>
      </c>
      <c r="I33" s="212"/>
      <c r="J33" s="94">
        <f t="shared" si="5"/>
        <v>0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</row>
    <row r="34" spans="1:50" ht="12.75">
      <c r="A34" s="97"/>
      <c r="B34" s="122" t="s">
        <v>112</v>
      </c>
      <c r="C34" s="123"/>
      <c r="D34" s="94">
        <f>I19</f>
        <v>0</v>
      </c>
      <c r="E34" s="124"/>
      <c r="F34" s="252">
        <v>36</v>
      </c>
      <c r="G34" s="245" t="s">
        <v>24</v>
      </c>
      <c r="H34" s="136">
        <f>AV21</f>
        <v>0</v>
      </c>
      <c r="I34" s="100"/>
      <c r="J34" s="94">
        <f t="shared" si="5"/>
        <v>0</v>
      </c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</row>
    <row r="35" spans="1:50" ht="12.75">
      <c r="A35" s="97"/>
      <c r="B35" s="122" t="s">
        <v>113</v>
      </c>
      <c r="C35" s="123"/>
      <c r="D35" s="94">
        <f>I28</f>
        <v>0</v>
      </c>
      <c r="E35" s="124"/>
      <c r="F35" s="252">
        <v>37</v>
      </c>
      <c r="G35" s="245" t="s">
        <v>63</v>
      </c>
      <c r="H35" s="136">
        <f>AW21</f>
        <v>0</v>
      </c>
      <c r="I35" s="100"/>
      <c r="J35" s="94">
        <f t="shared" si="5"/>
        <v>0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</row>
    <row r="36" spans="1:50" ht="12.75">
      <c r="A36" s="97"/>
      <c r="B36" s="122" t="s">
        <v>114</v>
      </c>
      <c r="C36" s="123"/>
      <c r="D36" s="94">
        <f>I39</f>
        <v>0</v>
      </c>
      <c r="E36" s="124"/>
      <c r="F36" s="252">
        <v>38</v>
      </c>
      <c r="G36" s="245" t="s">
        <v>65</v>
      </c>
      <c r="H36" s="136">
        <f>AX21</f>
        <v>0</v>
      </c>
      <c r="I36" s="100"/>
      <c r="J36" s="94">
        <f t="shared" si="5"/>
        <v>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</row>
    <row r="37" spans="1:50" ht="13.5" thickBot="1">
      <c r="A37" s="97"/>
      <c r="B37" s="120" t="s">
        <v>115</v>
      </c>
      <c r="C37" s="123"/>
      <c r="D37" s="125">
        <f>SUM(D11:D36)</f>
        <v>0</v>
      </c>
      <c r="E37" s="124"/>
      <c r="F37" s="69"/>
      <c r="G37" s="101" t="s">
        <v>67</v>
      </c>
      <c r="H37" s="102"/>
      <c r="I37" s="126">
        <f>SUM(I31:I36)</f>
        <v>0</v>
      </c>
      <c r="J37" s="127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</row>
    <row r="38" spans="1:50" ht="13.5" thickTop="1">
      <c r="A38" s="97"/>
      <c r="B38" s="128" t="s">
        <v>116</v>
      </c>
      <c r="C38" s="123"/>
      <c r="D38" s="123"/>
      <c r="E38" s="124"/>
      <c r="F38" s="69"/>
      <c r="G38" s="84" t="s">
        <v>34</v>
      </c>
      <c r="H38" s="112"/>
      <c r="I38" s="191"/>
      <c r="J38" s="129" t="s">
        <v>69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</row>
    <row r="39" spans="1:50" ht="15.75" customHeight="1" thickBot="1">
      <c r="A39" s="130"/>
      <c r="B39" s="85" t="s">
        <v>70</v>
      </c>
      <c r="C39" s="123"/>
      <c r="D39" s="92">
        <f>D9-D37</f>
        <v>0</v>
      </c>
      <c r="E39" s="131"/>
      <c r="F39" s="90"/>
      <c r="G39" s="101" t="s">
        <v>124</v>
      </c>
      <c r="H39" s="111"/>
      <c r="I39" s="91">
        <f>I31+I32</f>
        <v>0</v>
      </c>
      <c r="J39" s="192">
        <v>0.2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</row>
    <row r="40" spans="1:50" ht="13.5" customHeight="1" thickBot="1" thickTop="1">
      <c r="A40" s="69"/>
      <c r="B40" s="69"/>
      <c r="C40" s="69"/>
      <c r="D40" s="69"/>
      <c r="E40" s="69"/>
      <c r="F40" s="69"/>
      <c r="G40" s="69"/>
      <c r="H40" s="69"/>
      <c r="I40" s="69"/>
      <c r="J40" s="69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</row>
    <row r="41" spans="1:50" ht="14.25" thickBot="1" thickTop="1">
      <c r="A41" s="69"/>
      <c r="B41" s="132"/>
      <c r="C41" s="133"/>
      <c r="D41" s="133"/>
      <c r="E41" s="133"/>
      <c r="F41" s="133"/>
      <c r="G41" s="133"/>
      <c r="H41" s="133"/>
      <c r="I41" s="133"/>
      <c r="J41" s="13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</row>
    <row r="42" spans="13:50" ht="13.5" thickTop="1"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</row>
    <row r="43" spans="13:50" ht="12.75"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</row>
    <row r="44" spans="13:50" ht="12.75"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</row>
    <row r="45" spans="13:50" ht="12.75"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</row>
    <row r="46" spans="13:50" ht="12.75"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</row>
    <row r="47" spans="13:50" ht="12.75"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</row>
    <row r="48" spans="13:50" ht="12.75"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</row>
    <row r="49" spans="13:50" ht="12.75"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</row>
    <row r="50" spans="13:50" ht="12.75"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</row>
    <row r="51" spans="13:50" ht="12.75"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</row>
    <row r="52" spans="13:50" ht="12.75"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</row>
    <row r="53" spans="13:50" ht="12.75"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3:50" ht="12.75"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</row>
    <row r="55" spans="13:50" ht="12.75"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</row>
    <row r="56" spans="13:50" ht="12.75"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</row>
    <row r="57" spans="13:50" ht="12.75"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</row>
    <row r="58" spans="13:50" ht="12.75"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</row>
    <row r="59" spans="13:50" ht="12.75"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</row>
    <row r="60" spans="13:50" ht="12.75"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</row>
    <row r="61" spans="13:50" ht="12.75"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</row>
    <row r="62" spans="13:50" ht="12.75"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</row>
    <row r="63" spans="13:50" ht="12.75"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</row>
    <row r="64" spans="13:50" ht="12.75"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</row>
    <row r="65" spans="13:50" ht="12.75"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</row>
    <row r="66" spans="13:50" ht="12.75"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</row>
    <row r="67" spans="13:50" ht="12.75"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</row>
    <row r="68" spans="13:50" ht="12.75"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</row>
    <row r="69" spans="13:50" ht="12.75"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</row>
    <row r="70" spans="13:50" ht="12.75"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</row>
    <row r="71" spans="13:50" ht="12.75"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</row>
    <row r="72" spans="13:50" ht="12.75"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</row>
    <row r="73" spans="13:50" ht="12.75"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</row>
    <row r="74" spans="13:50" ht="12.75"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</row>
    <row r="75" spans="13:50" ht="12.75"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</row>
    <row r="76" spans="13:50" ht="12.75"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</row>
    <row r="77" spans="13:50" ht="12.75"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</row>
    <row r="78" spans="13:50" ht="12.75"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</row>
    <row r="79" spans="13:50" ht="12.75"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</row>
    <row r="80" spans="13:50" ht="12.75"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</row>
    <row r="81" spans="13:50" ht="12.75"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</row>
    <row r="82" spans="13:50" ht="12.75"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</row>
    <row r="83" spans="13:50" ht="12.75"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</row>
    <row r="84" spans="13:50" ht="12.75"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</row>
    <row r="85" spans="13:50" ht="12.75"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</row>
    <row r="86" spans="13:50" ht="12.75"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</row>
    <row r="87" spans="13:50" ht="12.75"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</row>
    <row r="88" spans="13:50" ht="12.75"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</row>
    <row r="89" spans="13:50" ht="12.75"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</row>
    <row r="90" spans="13:50" ht="12.75"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</row>
    <row r="91" spans="13:50" ht="12.75"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</row>
    <row r="92" spans="13:50" ht="12.75"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</row>
    <row r="93" spans="13:50" ht="12.75"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</row>
    <row r="94" spans="13:50" ht="12.75"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</row>
    <row r="95" spans="13:50" ht="12.75"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</row>
    <row r="96" spans="13:50" ht="12.75"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</row>
    <row r="97" spans="13:50" ht="12.75"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</row>
    <row r="98" spans="13:50" ht="12.75"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</row>
    <row r="99" spans="13:50" ht="12.75"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</row>
    <row r="100" spans="13:50" ht="12.75"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</row>
    <row r="101" spans="13:50" ht="12.75"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</row>
    <row r="102" spans="13:50" ht="12.75"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</row>
    <row r="103" spans="13:50" ht="12.75"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</row>
    <row r="104" spans="13:50" ht="12.75"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</row>
    <row r="105" spans="13:50" ht="12.75"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</row>
    <row r="106" spans="13:50" ht="12.75"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</row>
    <row r="107" spans="13:50" ht="12.75"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</row>
    <row r="108" spans="13:50" ht="12.75"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</row>
    <row r="109" spans="13:50" ht="12.75"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</row>
    <row r="110" spans="13:50" ht="12.75"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</row>
    <row r="111" spans="13:50" ht="12.75"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</row>
    <row r="112" spans="13:50" ht="12.75"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</row>
    <row r="113" spans="13:50" ht="12.75"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</row>
    <row r="114" spans="13:50" ht="12.75"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</row>
    <row r="115" spans="13:50" ht="12.75"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</row>
    <row r="116" spans="13:50" ht="12.75"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</row>
    <row r="117" spans="13:50" ht="12.75"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</row>
    <row r="118" spans="13:50" ht="12.75"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</row>
    <row r="119" spans="13:50" ht="12.75"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</row>
    <row r="120" spans="13:50" ht="12.75"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</row>
    <row r="121" spans="13:50" ht="12.75"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</row>
    <row r="122" spans="13:50" ht="12.75"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</row>
    <row r="123" spans="13:50" ht="12.75"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</row>
    <row r="124" spans="13:50" ht="12.75"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</row>
    <row r="125" spans="13:50" ht="12.75"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</row>
    <row r="126" spans="13:50" ht="12.75"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</row>
    <row r="127" spans="13:50" ht="12.75"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</row>
    <row r="128" spans="13:50" ht="12.75"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</row>
    <row r="129" spans="13:50" ht="12.75"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</row>
    <row r="130" spans="13:50" ht="12.75"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</row>
    <row r="131" spans="13:50" ht="12.75"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</row>
    <row r="132" spans="13:50" ht="12.75"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</row>
    <row r="133" spans="13:50" ht="12.75"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</row>
    <row r="134" spans="13:50" ht="12.75"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</row>
    <row r="135" spans="13:50" ht="12.75"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</row>
    <row r="136" spans="13:50" ht="12.75"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</row>
    <row r="137" spans="13:50" ht="12.75"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</row>
    <row r="138" spans="13:50" ht="12.75"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</row>
    <row r="139" spans="13:50" ht="12.75"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</row>
    <row r="140" spans="13:50" ht="12.75"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</row>
    <row r="141" spans="13:50" ht="12.75"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</row>
    <row r="142" spans="13:50" ht="12.75"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</row>
    <row r="143" spans="13:50" ht="12.75"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</row>
    <row r="144" spans="13:50" ht="12.75"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</row>
    <row r="145" spans="13:50" ht="12.75"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</row>
    <row r="146" spans="13:50" ht="12.75"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</row>
    <row r="147" spans="13:50" ht="12.75"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</row>
    <row r="148" spans="13:50" ht="12.75"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</row>
    <row r="149" spans="13:50" ht="12.75"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</row>
    <row r="150" spans="13:50" ht="12.75"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</row>
    <row r="151" spans="13:50" ht="12.75"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</row>
    <row r="152" spans="13:50" ht="12.75"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</row>
    <row r="153" spans="13:50" ht="12.75"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</row>
    <row r="154" spans="13:50" ht="12.75"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</row>
    <row r="155" spans="13:50" ht="12.75"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</row>
    <row r="156" spans="13:50" ht="12.75"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</row>
    <row r="157" spans="13:50" ht="12.75"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</row>
    <row r="158" spans="13:50" ht="12.75"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</row>
    <row r="159" spans="13:50" ht="12.75"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</row>
    <row r="160" spans="13:50" ht="12.75"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</row>
    <row r="161" spans="13:50" ht="12.75"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</row>
    <row r="162" spans="13:50" ht="12.75"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</row>
    <row r="163" spans="13:50" ht="12.75"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</row>
    <row r="164" spans="13:50" ht="12.75"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</row>
    <row r="165" spans="13:50" ht="12.75"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</row>
    <row r="166" spans="13:50" ht="12.75"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</row>
    <row r="167" spans="13:50" ht="12.75"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</row>
    <row r="168" spans="13:50" ht="12.75"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</row>
    <row r="169" spans="13:50" ht="12.75"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</row>
    <row r="170" spans="13:50" ht="12.75"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</row>
    <row r="171" spans="13:50" ht="12.75"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</row>
    <row r="172" spans="13:50" ht="12.75"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</row>
    <row r="173" spans="13:50" ht="12.75"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</row>
    <row r="174" spans="13:50" ht="12.75"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</row>
    <row r="175" spans="13:50" ht="12.75"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</row>
    <row r="176" spans="13:50" ht="12.75"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</row>
    <row r="177" spans="13:50" ht="12.75"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</row>
    <row r="178" spans="13:50" ht="12.75"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</row>
    <row r="179" spans="13:50" ht="12.75"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</row>
    <row r="180" spans="13:50" ht="12.75"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</row>
    <row r="181" spans="13:50" ht="12.75"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</row>
    <row r="182" spans="13:50" ht="12.75"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</row>
    <row r="183" spans="13:50" ht="12.75"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</row>
    <row r="184" spans="13:50" ht="12.75"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</row>
    <row r="185" spans="13:50" ht="12.75"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</row>
    <row r="186" spans="13:50" ht="12.75"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</row>
    <row r="187" spans="13:50" ht="12.75"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</row>
    <row r="188" spans="13:50" ht="12.75"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</row>
    <row r="189" spans="13:50" ht="12.75"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</row>
    <row r="190" spans="13:50" ht="12.75"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</row>
    <row r="191" spans="13:50" ht="12.75"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</row>
    <row r="192" spans="13:50" ht="12.75"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</row>
    <row r="193" spans="13:50" ht="12.75"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</row>
    <row r="194" spans="13:50" ht="12.75"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</row>
    <row r="195" spans="13:50" ht="12.75"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</row>
    <row r="196" spans="13:50" ht="12.75"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</row>
    <row r="197" spans="13:50" ht="12.75"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</row>
    <row r="198" spans="13:50" ht="12.75"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</row>
    <row r="199" spans="13:50" ht="12.75"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</row>
    <row r="200" spans="13:50" ht="12.75"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</row>
    <row r="201" spans="13:50" ht="12.75"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</row>
    <row r="202" spans="13:50" ht="12.75"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</row>
    <row r="203" spans="13:50" ht="12.75"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</row>
    <row r="204" spans="13:50" ht="12.75"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</row>
    <row r="205" spans="13:50" ht="12.75"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</row>
    <row r="206" spans="13:50" ht="12.75"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</row>
    <row r="207" spans="13:50" ht="12.75"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</row>
    <row r="208" spans="13:50" ht="12.75"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</row>
    <row r="209" spans="13:50" ht="12.75"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</row>
    <row r="210" spans="13:50" ht="12.75"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</row>
    <row r="211" spans="13:50" ht="12.75"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</row>
    <row r="212" spans="13:50" ht="12.75"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</row>
    <row r="213" spans="13:50" ht="12.75"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</row>
    <row r="214" spans="13:50" ht="12.75"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</row>
    <row r="215" spans="13:50" ht="12.75"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</row>
    <row r="216" spans="13:50" ht="12.75"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</row>
    <row r="217" spans="13:50" ht="12.75"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</row>
    <row r="218" spans="13:50" ht="12.75"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</row>
    <row r="219" spans="13:50" ht="12.75"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</row>
    <row r="220" spans="13:50" ht="12.75"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</row>
    <row r="221" spans="13:50" ht="12.75"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</row>
    <row r="222" spans="13:50" ht="12.75"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</row>
    <row r="223" spans="13:50" ht="12.75"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</row>
    <row r="224" spans="13:50" ht="12.75"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</row>
    <row r="225" spans="13:50" ht="12.75"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</row>
    <row r="226" spans="13:50" ht="12.75"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</row>
    <row r="227" spans="13:50" ht="12.75"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</row>
    <row r="228" spans="13:50" ht="12.75"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</row>
    <row r="229" spans="13:50" ht="12.75"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</row>
    <row r="230" spans="13:50" ht="12.75"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</row>
    <row r="231" spans="13:50" ht="12.75"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</row>
    <row r="232" spans="13:50" ht="12.75"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</row>
    <row r="233" spans="13:50" ht="12.75"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</row>
    <row r="234" spans="13:50" ht="12.75"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</row>
    <row r="235" spans="13:50" ht="12.75"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</row>
    <row r="236" spans="13:50" ht="12.75"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</row>
    <row r="237" spans="13:50" ht="12.75"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</row>
    <row r="238" spans="13:50" ht="12.75"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</row>
    <row r="239" spans="13:50" ht="12.75"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</row>
    <row r="240" spans="13:50" ht="12.75"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</row>
    <row r="241" spans="13:50" ht="12.75"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/>
    </row>
    <row r="242" spans="13:50" ht="12.75"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</row>
    <row r="243" spans="13:50" ht="12.75"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</row>
    <row r="244" spans="13:50" ht="12.75"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</row>
    <row r="245" spans="13:50" ht="12.75"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</row>
    <row r="246" spans="13:50" ht="12.75"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</row>
    <row r="247" spans="13:50" ht="12.75"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</row>
    <row r="248" spans="13:50" ht="12.75"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</row>
    <row r="249" spans="13:50" ht="12.75"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</row>
    <row r="250" spans="13:50" ht="12.75"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</row>
    <row r="251" spans="13:50" ht="12.75"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</row>
    <row r="252" spans="13:50" ht="12.75"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</row>
    <row r="253" spans="13:50" ht="12.75"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</row>
    <row r="254" spans="13:50" ht="12.75"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</row>
    <row r="255" spans="13:50" ht="12.75"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</row>
    <row r="256" spans="13:50" ht="12.75"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</row>
    <row r="257" spans="13:50" ht="12.75"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</row>
    <row r="258" spans="13:50" ht="12.75"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</row>
    <row r="259" spans="13:50" ht="12.75"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</row>
    <row r="260" spans="13:50" ht="12.75"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</row>
    <row r="261" spans="13:50" ht="12.75"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</row>
    <row r="262" spans="13:50" ht="12.75"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</row>
    <row r="263" spans="13:50" ht="12.75"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</row>
    <row r="264" spans="13:50" ht="12.75"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</row>
    <row r="265" spans="13:50" ht="12.75"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</row>
    <row r="266" spans="13:50" ht="12.75"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</row>
    <row r="267" spans="13:50" ht="12.75"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</row>
    <row r="268" spans="13:50" ht="12.75"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</row>
    <row r="269" spans="13:50" ht="12.75"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</row>
    <row r="270" spans="13:50" ht="12.75"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35"/>
    </row>
    <row r="271" spans="13:50" ht="12.75"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</row>
    <row r="272" spans="13:50" ht="12.75"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</row>
    <row r="273" spans="13:50" ht="12.75"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35"/>
      <c r="AV273" s="135"/>
      <c r="AW273" s="135"/>
      <c r="AX273" s="135"/>
    </row>
    <row r="274" spans="13:50" ht="12.75"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</row>
    <row r="275" spans="13:50" ht="12.75"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</row>
    <row r="276" spans="13:50" ht="12.75"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35"/>
      <c r="AV276" s="135"/>
      <c r="AW276" s="135"/>
      <c r="AX276" s="135"/>
    </row>
    <row r="277" spans="13:50" ht="12.75"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</row>
    <row r="278" spans="13:50" ht="12.75"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</row>
    <row r="279" spans="13:50" ht="12.75"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35"/>
    </row>
    <row r="280" spans="13:50" ht="12.75"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</row>
    <row r="281" spans="13:50" ht="12.75"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</row>
    <row r="282" spans="13:50" ht="12.75"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</row>
    <row r="283" spans="13:50" ht="12.75"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/>
    </row>
    <row r="284" spans="13:50" ht="12.75"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</row>
    <row r="285" spans="13:50" ht="12.75"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</row>
    <row r="286" spans="13:50" ht="12.75"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</row>
    <row r="287" spans="13:50" ht="12.75"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</row>
    <row r="288" spans="13:50" ht="12.75"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</row>
    <row r="289" spans="13:50" ht="12.75"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</row>
    <row r="290" spans="13:50" ht="12.75"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</row>
    <row r="291" spans="13:50" ht="12.75"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</row>
    <row r="292" spans="13:50" ht="12.75"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</row>
    <row r="293" spans="13:50" ht="12.75"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</row>
    <row r="294" spans="13:50" ht="12.75"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</row>
    <row r="295" spans="13:50" ht="12.75"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</row>
    <row r="296" spans="13:50" ht="12.75"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</row>
    <row r="297" spans="13:50" ht="12.75"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</row>
    <row r="298" spans="13:50" ht="12.75"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</row>
    <row r="299" spans="13:50" ht="12.75"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</row>
    <row r="300" spans="13:50" ht="12.75"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</row>
    <row r="301" spans="13:50" ht="12.75"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</row>
    <row r="302" spans="13:50" ht="12.75"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</row>
    <row r="303" spans="13:50" ht="12.75"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</row>
    <row r="304" spans="13:50" ht="12.75"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</row>
    <row r="305" spans="13:50" ht="12.75"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</row>
    <row r="306" spans="13:50" ht="12.75"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</row>
    <row r="307" spans="13:50" ht="12.75"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</row>
    <row r="308" spans="13:50" ht="12.75"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</row>
    <row r="309" spans="13:50" ht="12.75"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</row>
    <row r="310" spans="13:50" ht="12.75"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</row>
    <row r="311" spans="13:50" ht="12.75"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</row>
    <row r="312" spans="13:50" ht="12.75"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</row>
    <row r="313" spans="13:50" ht="12.75"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</row>
    <row r="314" spans="13:50" ht="12.75"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</row>
    <row r="315" spans="13:50" ht="12.75"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</row>
    <row r="316" spans="13:50" ht="12.75"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</row>
    <row r="317" spans="13:50" ht="12.75"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</row>
    <row r="318" spans="13:50" ht="12.75"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</row>
    <row r="319" spans="13:50" ht="12.75"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</row>
    <row r="320" spans="13:50" ht="12.75"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</row>
    <row r="321" spans="13:50" ht="12.75"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</row>
    <row r="322" spans="13:50" ht="12.75"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</row>
    <row r="323" spans="13:50" ht="12.75"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</row>
    <row r="324" spans="13:50" ht="12.75"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</row>
    <row r="325" spans="13:50" ht="12.75"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</row>
    <row r="326" spans="13:50" ht="12.75"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</row>
    <row r="327" spans="13:50" ht="12.75"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</row>
    <row r="328" spans="13:50" ht="12.75"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</row>
    <row r="329" spans="13:50" ht="12.75"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</row>
    <row r="330" spans="13:50" ht="12.75"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</row>
    <row r="331" spans="13:50" ht="12.75"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</row>
    <row r="332" spans="13:50" ht="12.75"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</row>
    <row r="333" spans="13:50" ht="12.75"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  <c r="AU333" s="135"/>
      <c r="AV333" s="135"/>
      <c r="AW333" s="135"/>
      <c r="AX333" s="135"/>
    </row>
    <row r="334" spans="13:50" ht="12.75"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</row>
    <row r="335" spans="13:50" ht="12.75"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</row>
    <row r="336" spans="13:50" ht="12.75"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</row>
    <row r="337" spans="13:50" ht="12.75"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</row>
    <row r="338" spans="13:50" ht="12.75"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</row>
    <row r="339" spans="13:50" ht="12.75"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</row>
    <row r="340" spans="13:50" ht="12.75"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</row>
    <row r="341" spans="13:50" ht="12.75"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</row>
    <row r="342" spans="13:50" ht="12.75"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</row>
    <row r="343" spans="13:50" ht="12.75"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</row>
    <row r="344" spans="13:50" ht="12.75"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</row>
    <row r="345" spans="13:50" ht="12.75"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</row>
    <row r="346" spans="13:50" ht="12.75"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</row>
    <row r="347" spans="13:50" ht="12.75"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</row>
    <row r="348" spans="13:50" ht="12.75"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</row>
    <row r="349" spans="13:50" ht="12.75"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  <c r="AV349" s="135"/>
      <c r="AW349" s="135"/>
      <c r="AX349" s="135"/>
    </row>
    <row r="350" spans="13:50" ht="12.75"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</row>
    <row r="351" spans="13:50" ht="12.75"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  <c r="AV351" s="135"/>
      <c r="AW351" s="135"/>
      <c r="AX351" s="135"/>
    </row>
    <row r="352" spans="13:50" ht="12.75"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/>
    </row>
    <row r="353" spans="13:50" ht="12.75"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</row>
    <row r="354" spans="13:50" ht="12.75"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</row>
    <row r="355" spans="13:50" ht="12.75"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</row>
    <row r="356" spans="13:50" ht="12.75"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</row>
    <row r="357" spans="13:50" ht="12.75"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</row>
    <row r="358" spans="13:50" ht="12.75"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</row>
    <row r="359" spans="13:50" ht="12.75"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</row>
    <row r="360" spans="13:50" ht="12.75"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/>
    </row>
    <row r="361" spans="13:50" ht="12.75"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</row>
    <row r="362" spans="13:50" ht="12.75"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</row>
    <row r="363" spans="13:50" ht="12.75"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/>
    </row>
    <row r="364" spans="13:50" ht="12.75"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  <c r="AU364" s="135"/>
      <c r="AV364" s="135"/>
      <c r="AW364" s="135"/>
      <c r="AX364" s="135"/>
    </row>
    <row r="365" spans="13:50" ht="12.75"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  <c r="AU365" s="135"/>
      <c r="AV365" s="135"/>
      <c r="AW365" s="135"/>
      <c r="AX365" s="135"/>
    </row>
    <row r="366" spans="13:50" ht="12.75"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</row>
    <row r="367" spans="13:50" ht="12.75"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</row>
    <row r="368" spans="13:50" ht="12.75"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</row>
    <row r="369" spans="13:50" ht="12.75"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</row>
    <row r="370" spans="13:50" ht="12.75"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</row>
    <row r="371" spans="13:50" ht="12.75"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</row>
    <row r="372" spans="13:50" ht="12.75"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</row>
    <row r="373" spans="13:50" ht="12.75"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</row>
    <row r="374" spans="13:50" ht="12.75"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</row>
    <row r="375" spans="13:50" ht="12.75"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</row>
    <row r="376" spans="13:50" ht="12.75"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</row>
    <row r="377" spans="13:50" ht="12.75"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</row>
    <row r="378" spans="13:50" ht="12.75"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</row>
    <row r="379" spans="13:50" ht="12.75"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</row>
    <row r="380" spans="13:50" ht="12.75"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</row>
    <row r="381" spans="13:50" ht="12.75"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</row>
    <row r="382" spans="13:50" ht="12.75"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</row>
    <row r="383" spans="13:50" ht="12.75"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/>
    </row>
    <row r="384" spans="13:50" ht="12.75"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/>
    </row>
    <row r="385" spans="13:50" ht="12.75"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/>
    </row>
    <row r="386" spans="13:50" ht="12.75"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</row>
    <row r="387" spans="13:50" ht="12.75"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/>
    </row>
    <row r="388" spans="13:50" ht="12.75"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</row>
    <row r="389" spans="13:50" ht="12.75"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  <c r="AU389" s="135"/>
      <c r="AV389" s="135"/>
      <c r="AW389" s="135"/>
      <c r="AX389" s="135"/>
    </row>
    <row r="390" spans="13:50" ht="12.75"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</row>
    <row r="391" spans="13:50" ht="12.75"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  <c r="AU391" s="135"/>
      <c r="AV391" s="135"/>
      <c r="AW391" s="135"/>
      <c r="AX391" s="135"/>
    </row>
    <row r="392" spans="13:50" ht="12.75"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/>
    </row>
    <row r="393" spans="13:50" ht="12.75"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  <c r="AV393" s="135"/>
      <c r="AW393" s="135"/>
      <c r="AX393" s="135"/>
    </row>
    <row r="394" spans="13:50" ht="12.75"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/>
      <c r="AW394" s="135"/>
      <c r="AX394" s="135"/>
    </row>
    <row r="395" spans="13:50" ht="12.75"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</row>
    <row r="396" spans="13:50" ht="12.75"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</row>
    <row r="397" spans="13:50" ht="12.75"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</row>
    <row r="398" spans="13:50" ht="12.75"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</row>
    <row r="399" spans="13:50" ht="12.75"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</row>
    <row r="400" spans="13:50" ht="12.75"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  <c r="AU400" s="135"/>
      <c r="AV400" s="135"/>
      <c r="AW400" s="135"/>
      <c r="AX400" s="135"/>
    </row>
    <row r="401" spans="13:50" ht="12.75"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  <c r="AU401" s="135"/>
      <c r="AV401" s="135"/>
      <c r="AW401" s="135"/>
      <c r="AX401" s="135"/>
    </row>
  </sheetData>
  <printOptions/>
  <pageMargins left="0.75" right="0.75" top="1" bottom="1" header="0.5" footer="0.5"/>
  <pageSetup horizontalDpi="600" verticalDpi="6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.7109375" style="140" customWidth="1"/>
    <col min="2" max="2" width="25.8515625" style="140" customWidth="1"/>
    <col min="3" max="5" width="11.28125" style="140" customWidth="1"/>
    <col min="6" max="6" width="1.1484375" style="140" customWidth="1"/>
    <col min="7" max="7" width="24.8515625" style="140" customWidth="1"/>
    <col min="8" max="10" width="11.28125" style="140" customWidth="1"/>
    <col min="11" max="16384" width="9.140625" style="140" customWidth="1"/>
  </cols>
  <sheetData>
    <row r="1" spans="1:10" ht="20.25" customHeight="1">
      <c r="A1" s="260"/>
      <c r="B1" s="256" t="s">
        <v>82</v>
      </c>
      <c r="C1" s="138"/>
      <c r="D1" s="138"/>
      <c r="E1" s="138"/>
      <c r="F1" s="138"/>
      <c r="G1" s="138"/>
      <c r="H1" s="138"/>
      <c r="I1" s="138"/>
      <c r="J1" s="139"/>
    </row>
    <row r="2" spans="1:10" ht="15.75" customHeight="1">
      <c r="A2" s="172"/>
      <c r="B2" s="141" t="s">
        <v>129</v>
      </c>
      <c r="C2" s="142"/>
      <c r="D2" s="142"/>
      <c r="E2" s="142"/>
      <c r="F2" s="142"/>
      <c r="G2" s="142"/>
      <c r="H2" s="142"/>
      <c r="I2" s="142"/>
      <c r="J2" s="143"/>
    </row>
    <row r="3" spans="1:10" ht="12" customHeight="1">
      <c r="A3" s="261"/>
      <c r="B3" s="281" t="s">
        <v>141</v>
      </c>
      <c r="C3" s="144"/>
      <c r="D3" s="144"/>
      <c r="E3" s="144"/>
      <c r="F3" s="144"/>
      <c r="G3" s="144"/>
      <c r="H3" s="144"/>
      <c r="I3" s="144"/>
      <c r="J3" s="145"/>
    </row>
    <row r="4" spans="1:10" ht="11.25" customHeight="1">
      <c r="A4" s="172"/>
      <c r="B4" s="169" t="s">
        <v>2</v>
      </c>
      <c r="C4" s="150" t="s">
        <v>3</v>
      </c>
      <c r="D4" s="150" t="s">
        <v>4</v>
      </c>
      <c r="E4" s="150" t="s">
        <v>5</v>
      </c>
      <c r="F4" s="146"/>
      <c r="G4" s="146"/>
      <c r="H4" s="150" t="s">
        <v>6</v>
      </c>
      <c r="I4" s="150" t="s">
        <v>7</v>
      </c>
      <c r="J4" s="150" t="s">
        <v>8</v>
      </c>
    </row>
    <row r="5" spans="1:10" ht="11.25" customHeight="1">
      <c r="A5" s="172"/>
      <c r="B5" s="257" t="s">
        <v>100</v>
      </c>
      <c r="C5" s="147" t="s">
        <v>9</v>
      </c>
      <c r="D5" s="147" t="s">
        <v>110</v>
      </c>
      <c r="E5" s="147" t="s">
        <v>11</v>
      </c>
      <c r="F5" s="146"/>
      <c r="G5" s="148" t="s">
        <v>102</v>
      </c>
      <c r="H5" s="147" t="s">
        <v>9</v>
      </c>
      <c r="I5" s="147" t="s">
        <v>110</v>
      </c>
      <c r="J5" s="147" t="s">
        <v>11</v>
      </c>
    </row>
    <row r="6" spans="1:10" ht="11.25" customHeight="1">
      <c r="A6" s="172"/>
      <c r="B6" s="155"/>
      <c r="C6" s="149" t="s">
        <v>12</v>
      </c>
      <c r="D6" s="149"/>
      <c r="E6" s="149" t="s">
        <v>88</v>
      </c>
      <c r="F6" s="146"/>
      <c r="G6" s="146"/>
      <c r="H6" s="149" t="s">
        <v>12</v>
      </c>
      <c r="I6" s="149"/>
      <c r="J6" s="149" t="s">
        <v>88</v>
      </c>
    </row>
    <row r="7" spans="1:10" ht="11.25" customHeight="1">
      <c r="A7" s="172"/>
      <c r="B7" s="257" t="s">
        <v>101</v>
      </c>
      <c r="C7" s="150" t="s">
        <v>110</v>
      </c>
      <c r="D7" s="151"/>
      <c r="E7" s="150" t="s">
        <v>111</v>
      </c>
      <c r="F7" s="146"/>
      <c r="G7" s="146"/>
      <c r="H7" s="150" t="s">
        <v>110</v>
      </c>
      <c r="I7" s="151"/>
      <c r="J7" s="150" t="s">
        <v>117</v>
      </c>
    </row>
    <row r="8" spans="1:10" ht="12.75">
      <c r="A8" s="262">
        <v>1</v>
      </c>
      <c r="B8" s="258" t="s">
        <v>17</v>
      </c>
      <c r="C8" s="153"/>
      <c r="D8" s="154"/>
      <c r="E8" s="154"/>
      <c r="F8" s="155"/>
      <c r="G8" s="152" t="s">
        <v>18</v>
      </c>
      <c r="H8" s="137"/>
      <c r="I8" s="137"/>
      <c r="J8" s="137"/>
    </row>
    <row r="9" spans="1:10" ht="13.5" thickBot="1">
      <c r="A9" s="263"/>
      <c r="B9" s="259" t="s">
        <v>87</v>
      </c>
      <c r="C9" s="156">
        <f>'13% sheet'!C9+'5% Sheet'!C9</f>
        <v>0</v>
      </c>
      <c r="D9" s="156">
        <f>'13% sheet'!D9+'5% Sheet'!D9</f>
        <v>0</v>
      </c>
      <c r="E9" s="157">
        <f>C9-D9</f>
        <v>0</v>
      </c>
      <c r="F9" s="155"/>
      <c r="G9" s="158" t="s">
        <v>20</v>
      </c>
      <c r="H9" s="159">
        <f>'5% Sheet'!H9+'13% sheet'!H9</f>
        <v>0</v>
      </c>
      <c r="I9" s="159">
        <f>'5% Sheet'!I9+'13% sheet'!I9</f>
        <v>0</v>
      </c>
      <c r="J9" s="160">
        <f>H9-I9</f>
        <v>0</v>
      </c>
    </row>
    <row r="10" spans="1:10" ht="13.5" thickTop="1">
      <c r="A10" s="264"/>
      <c r="B10" s="155"/>
      <c r="C10" s="161"/>
      <c r="D10" s="161"/>
      <c r="E10" s="161"/>
      <c r="F10" s="155"/>
      <c r="G10" s="162" t="s">
        <v>81</v>
      </c>
      <c r="H10" s="159">
        <f>'5% Sheet'!H10+'13% sheet'!H10</f>
        <v>0</v>
      </c>
      <c r="I10" s="159">
        <f>'5% Sheet'!I10+'13% sheet'!I10</f>
        <v>0</v>
      </c>
      <c r="J10" s="160">
        <f>H10-I10</f>
        <v>0</v>
      </c>
    </row>
    <row r="11" spans="1:10" ht="12.75">
      <c r="A11" s="262"/>
      <c r="B11" s="258" t="s">
        <v>22</v>
      </c>
      <c r="C11" s="161"/>
      <c r="D11" s="161"/>
      <c r="E11" s="161"/>
      <c r="F11" s="155"/>
      <c r="G11" s="162" t="s">
        <v>23</v>
      </c>
      <c r="H11" s="159">
        <f>'5% Sheet'!H11+'13% sheet'!H11</f>
        <v>0</v>
      </c>
      <c r="I11" s="159">
        <f>'5% Sheet'!I11+'13% sheet'!I11</f>
        <v>0</v>
      </c>
      <c r="J11" s="160">
        <f>H11-I11</f>
        <v>0</v>
      </c>
    </row>
    <row r="12" spans="1:10" ht="12.75">
      <c r="A12" s="263">
        <f>A8+1</f>
        <v>2</v>
      </c>
      <c r="B12" s="282" t="s">
        <v>134</v>
      </c>
      <c r="C12" s="202">
        <f>'13% sheet'!C12+'5% Sheet'!C12</f>
        <v>0</v>
      </c>
      <c r="D12" s="202">
        <f>'13% sheet'!D12+'5% Sheet'!D12</f>
        <v>0</v>
      </c>
      <c r="E12" s="160">
        <f aca="true" t="shared" si="0" ref="E12:E32">C12-D12</f>
        <v>0</v>
      </c>
      <c r="F12" s="155"/>
      <c r="G12" s="162" t="s">
        <v>24</v>
      </c>
      <c r="H12" s="195">
        <f>'5% Sheet'!H12+'13% sheet'!H12</f>
        <v>0</v>
      </c>
      <c r="I12" s="165"/>
      <c r="J12" s="160">
        <f>H12</f>
        <v>0</v>
      </c>
    </row>
    <row r="13" spans="1:10" ht="13.5" thickBot="1">
      <c r="A13" s="164">
        <f aca="true" t="shared" si="1" ref="A13:A38">A12+1</f>
        <v>3</v>
      </c>
      <c r="B13" s="197" t="s">
        <v>25</v>
      </c>
      <c r="C13" s="156">
        <f>'13% sheet'!C13+'5% Sheet'!C13</f>
        <v>0</v>
      </c>
      <c r="D13" s="156">
        <f>'13% sheet'!D13+'5% Sheet'!D13</f>
        <v>0</v>
      </c>
      <c r="E13" s="201">
        <f t="shared" si="0"/>
        <v>0</v>
      </c>
      <c r="F13" s="155"/>
      <c r="G13" s="162" t="s">
        <v>26</v>
      </c>
      <c r="H13" s="195">
        <f>'5% Sheet'!H13+'13% sheet'!H13</f>
        <v>0</v>
      </c>
      <c r="I13" s="165"/>
      <c r="J13" s="160">
        <f>H13</f>
        <v>0</v>
      </c>
    </row>
    <row r="14" spans="1:10" ht="14.25" thickBot="1" thickTop="1">
      <c r="A14" s="164">
        <f t="shared" si="1"/>
        <v>4</v>
      </c>
      <c r="B14" s="197" t="s">
        <v>27</v>
      </c>
      <c r="C14" s="156">
        <f>'13% sheet'!C14+'5% Sheet'!C14</f>
        <v>0</v>
      </c>
      <c r="D14" s="156">
        <f>'13% sheet'!D14+'5% Sheet'!D14</f>
        <v>0</v>
      </c>
      <c r="E14" s="160">
        <f t="shared" si="0"/>
        <v>0</v>
      </c>
      <c r="F14" s="155"/>
      <c r="G14" s="162" t="s">
        <v>28</v>
      </c>
      <c r="H14" s="195">
        <f>'5% Sheet'!H14+'13% sheet'!H14</f>
        <v>0</v>
      </c>
      <c r="I14" s="165"/>
      <c r="J14" s="160">
        <f>H14</f>
        <v>0</v>
      </c>
    </row>
    <row r="15" spans="1:10" ht="14.25" thickBot="1" thickTop="1">
      <c r="A15" s="164">
        <f t="shared" si="1"/>
        <v>5</v>
      </c>
      <c r="B15" s="197" t="s">
        <v>133</v>
      </c>
      <c r="C15" s="156">
        <f>'13% sheet'!C15+'5% Sheet'!C15</f>
        <v>0</v>
      </c>
      <c r="D15" s="156">
        <f>'13% sheet'!D15+'5% Sheet'!D15</f>
        <v>0</v>
      </c>
      <c r="E15" s="160">
        <f t="shared" si="0"/>
        <v>0</v>
      </c>
      <c r="F15" s="155"/>
      <c r="G15" s="162" t="s">
        <v>30</v>
      </c>
      <c r="H15" s="195">
        <f>'5% Sheet'!H15+'13% sheet'!H15</f>
        <v>0</v>
      </c>
      <c r="I15" s="165"/>
      <c r="J15" s="160">
        <f>H15</f>
        <v>0</v>
      </c>
    </row>
    <row r="16" spans="1:10" ht="14.25" thickBot="1" thickTop="1">
      <c r="A16" s="164">
        <f t="shared" si="1"/>
        <v>6</v>
      </c>
      <c r="B16" s="197" t="s">
        <v>135</v>
      </c>
      <c r="C16" s="156">
        <f>'13% sheet'!C16+'5% Sheet'!C16</f>
        <v>0</v>
      </c>
      <c r="D16" s="156">
        <f>'13% sheet'!D16+'5% Sheet'!D16</f>
        <v>0</v>
      </c>
      <c r="E16" s="160">
        <f t="shared" si="0"/>
        <v>0</v>
      </c>
      <c r="F16" s="155"/>
      <c r="G16" s="166" t="s">
        <v>32</v>
      </c>
      <c r="H16" s="167"/>
      <c r="I16" s="168">
        <f>SUM(I9:I11)</f>
        <v>0</v>
      </c>
      <c r="J16" s="167"/>
    </row>
    <row r="17" spans="1:10" ht="14.25" thickBot="1" thickTop="1">
      <c r="A17" s="164">
        <f t="shared" si="1"/>
        <v>7</v>
      </c>
      <c r="B17" s="197" t="s">
        <v>136</v>
      </c>
      <c r="C17" s="156">
        <f>'13% sheet'!C17+'5% Sheet'!C17</f>
        <v>0</v>
      </c>
      <c r="D17" s="156">
        <f>'13% sheet'!D17+'5% Sheet'!D17</f>
        <v>0</v>
      </c>
      <c r="E17" s="160">
        <f t="shared" si="0"/>
        <v>0</v>
      </c>
      <c r="F17" s="155"/>
      <c r="G17" s="149" t="s">
        <v>34</v>
      </c>
      <c r="H17" s="169" t="s">
        <v>35</v>
      </c>
      <c r="I17" s="149" t="s">
        <v>36</v>
      </c>
      <c r="J17" s="170" t="s">
        <v>37</v>
      </c>
    </row>
    <row r="18" spans="1:10" ht="14.25" thickBot="1" thickTop="1">
      <c r="A18" s="164">
        <f t="shared" si="1"/>
        <v>8</v>
      </c>
      <c r="B18" s="197" t="s">
        <v>72</v>
      </c>
      <c r="C18" s="156">
        <f>'13% sheet'!C18+'5% Sheet'!C18</f>
        <v>0</v>
      </c>
      <c r="D18" s="156">
        <f>'13% sheet'!D18+'5% Sheet'!D18</f>
        <v>0</v>
      </c>
      <c r="E18" s="160">
        <f t="shared" si="0"/>
        <v>0</v>
      </c>
      <c r="F18" s="155"/>
      <c r="G18" s="149" t="s">
        <v>38</v>
      </c>
      <c r="H18" s="224"/>
      <c r="I18" s="224"/>
      <c r="J18" s="225">
        <f>'13% sheet'!J18</f>
        <v>90</v>
      </c>
    </row>
    <row r="19" spans="1:10" ht="14.25" thickBot="1" thickTop="1">
      <c r="A19" s="164">
        <f t="shared" si="1"/>
        <v>9</v>
      </c>
      <c r="B19" s="197" t="s">
        <v>83</v>
      </c>
      <c r="C19" s="156">
        <f>'13% sheet'!C19+'5% Sheet'!C19</f>
        <v>0</v>
      </c>
      <c r="D19" s="156">
        <f>'13% sheet'!D19+'5% Sheet'!D19</f>
        <v>0</v>
      </c>
      <c r="E19" s="160">
        <f t="shared" si="0"/>
        <v>0</v>
      </c>
      <c r="F19" s="155"/>
      <c r="G19" s="166" t="s">
        <v>127</v>
      </c>
      <c r="H19" s="218"/>
      <c r="I19" s="255">
        <f>IF($J$18&gt;=90,$I$16,$J$18*$I$16/100)</f>
        <v>0</v>
      </c>
      <c r="J19" s="218" t="s">
        <v>80</v>
      </c>
    </row>
    <row r="20" spans="1:10" ht="14.25" thickBot="1" thickTop="1">
      <c r="A20" s="164">
        <f t="shared" si="1"/>
        <v>10</v>
      </c>
      <c r="B20" s="197" t="s">
        <v>137</v>
      </c>
      <c r="C20" s="156">
        <f>'13% sheet'!C20+'5% Sheet'!C20</f>
        <v>0</v>
      </c>
      <c r="D20" s="156">
        <f>'13% sheet'!D20+'5% Sheet'!D20</f>
        <v>0</v>
      </c>
      <c r="E20" s="160">
        <f t="shared" si="0"/>
        <v>0</v>
      </c>
      <c r="F20" s="155"/>
      <c r="G20" s="173" t="s">
        <v>118</v>
      </c>
      <c r="H20" s="142"/>
      <c r="I20" s="142"/>
      <c r="J20" s="143"/>
    </row>
    <row r="21" spans="1:10" ht="14.25" thickBot="1" thickTop="1">
      <c r="A21" s="164">
        <f t="shared" si="1"/>
        <v>11</v>
      </c>
      <c r="B21" s="197" t="s">
        <v>138</v>
      </c>
      <c r="C21" s="156">
        <f>'13% sheet'!C21+'5% Sheet'!C21</f>
        <v>0</v>
      </c>
      <c r="D21" s="156">
        <f>'13% sheet'!D21+'5% Sheet'!D21</f>
        <v>0</v>
      </c>
      <c r="E21" s="160">
        <f t="shared" si="0"/>
        <v>0</v>
      </c>
      <c r="F21" s="155"/>
      <c r="G21" s="174" t="s">
        <v>47</v>
      </c>
      <c r="H21" s="144"/>
      <c r="I21" s="144"/>
      <c r="J21" s="145"/>
    </row>
    <row r="22" spans="1:10" ht="14.25" thickBot="1" thickTop="1">
      <c r="A22" s="164">
        <f t="shared" si="1"/>
        <v>12</v>
      </c>
      <c r="B22" s="197" t="s">
        <v>84</v>
      </c>
      <c r="C22" s="156">
        <f>'13% sheet'!C22+'5% Sheet'!C22</f>
        <v>0</v>
      </c>
      <c r="D22" s="156">
        <f>'13% sheet'!D22+'5% Sheet'!D22</f>
        <v>0</v>
      </c>
      <c r="E22" s="160">
        <f t="shared" si="0"/>
        <v>0</v>
      </c>
      <c r="F22" s="155"/>
      <c r="G22" s="137"/>
      <c r="H22" s="137"/>
      <c r="I22" s="137"/>
      <c r="J22" s="137"/>
    </row>
    <row r="23" spans="1:10" ht="14.25" thickBot="1" thickTop="1">
      <c r="A23" s="164">
        <f t="shared" si="1"/>
        <v>13</v>
      </c>
      <c r="B23" s="197" t="s">
        <v>48</v>
      </c>
      <c r="C23" s="156">
        <f>'13% sheet'!C23+'5% Sheet'!C23</f>
        <v>0</v>
      </c>
      <c r="D23" s="156">
        <f>'13% sheet'!D23+'5% Sheet'!D23</f>
        <v>0</v>
      </c>
      <c r="E23" s="160">
        <f t="shared" si="0"/>
        <v>0</v>
      </c>
      <c r="F23" s="155"/>
      <c r="G23" s="163" t="s">
        <v>50</v>
      </c>
      <c r="H23" s="155"/>
      <c r="I23" s="155"/>
      <c r="J23" s="155"/>
    </row>
    <row r="24" spans="1:10" ht="14.25" thickBot="1" thickTop="1">
      <c r="A24" s="164">
        <f t="shared" si="1"/>
        <v>14</v>
      </c>
      <c r="B24" s="198" t="s">
        <v>139</v>
      </c>
      <c r="C24" s="156">
        <f>'13% sheet'!C24+'5% Sheet'!C24</f>
        <v>0</v>
      </c>
      <c r="D24" s="156">
        <f>'13% sheet'!D24+'5% Sheet'!D24</f>
        <v>0</v>
      </c>
      <c r="E24" s="160">
        <f t="shared" si="0"/>
        <v>0</v>
      </c>
      <c r="F24" s="155"/>
      <c r="G24" s="162" t="s">
        <v>51</v>
      </c>
      <c r="H24" s="159">
        <f>'5% Sheet'!H24+'13% sheet'!H24</f>
        <v>0</v>
      </c>
      <c r="I24" s="159">
        <f>'5% Sheet'!I24+'13% sheet'!I24</f>
        <v>0</v>
      </c>
      <c r="J24" s="160">
        <f>H24-I24</f>
        <v>0</v>
      </c>
    </row>
    <row r="25" spans="1:10" ht="14.25" thickBot="1" thickTop="1">
      <c r="A25" s="164">
        <f t="shared" si="1"/>
        <v>15</v>
      </c>
      <c r="B25" s="198" t="s">
        <v>77</v>
      </c>
      <c r="C25" s="156">
        <f>'13% sheet'!C25+'5% Sheet'!C25</f>
        <v>0</v>
      </c>
      <c r="D25" s="156">
        <f>'13% sheet'!D25+'5% Sheet'!D25</f>
        <v>0</v>
      </c>
      <c r="E25" s="160">
        <f t="shared" si="0"/>
        <v>0</v>
      </c>
      <c r="F25" s="155"/>
      <c r="G25" s="162" t="s">
        <v>53</v>
      </c>
      <c r="H25" s="159">
        <f>'5% Sheet'!H25+'13% sheet'!H25</f>
        <v>0</v>
      </c>
      <c r="I25" s="159">
        <f>'5% Sheet'!I25+'13% sheet'!I25</f>
        <v>0</v>
      </c>
      <c r="J25" s="160">
        <f>H25-I25</f>
        <v>0</v>
      </c>
    </row>
    <row r="26" spans="1:10" ht="14.25" thickBot="1" thickTop="1">
      <c r="A26" s="164">
        <f t="shared" si="1"/>
        <v>16</v>
      </c>
      <c r="B26" s="198" t="s">
        <v>52</v>
      </c>
      <c r="C26" s="156">
        <f>'13% sheet'!C26+'5% Sheet'!C26</f>
        <v>0</v>
      </c>
      <c r="D26" s="156">
        <f>'13% sheet'!D26+'5% Sheet'!D26</f>
        <v>0</v>
      </c>
      <c r="E26" s="160">
        <f>C26-D26</f>
        <v>0</v>
      </c>
      <c r="F26" s="155"/>
      <c r="G26" s="162" t="s">
        <v>54</v>
      </c>
      <c r="H26" s="159">
        <f>'5% Sheet'!H26+'13% sheet'!H26</f>
        <v>0</v>
      </c>
      <c r="I26" s="159">
        <f>'5% Sheet'!I26+'13% sheet'!I26</f>
        <v>0</v>
      </c>
      <c r="J26" s="160">
        <f>H26-I26</f>
        <v>0</v>
      </c>
    </row>
    <row r="27" spans="1:10" ht="13.5" thickTop="1">
      <c r="A27" s="164">
        <f t="shared" si="1"/>
        <v>17</v>
      </c>
      <c r="B27" s="197" t="s">
        <v>56</v>
      </c>
      <c r="C27" s="194">
        <f>'13% sheet'!C27+'5% Sheet'!C27</f>
        <v>0</v>
      </c>
      <c r="D27" s="175"/>
      <c r="E27" s="160">
        <f>C27</f>
        <v>0</v>
      </c>
      <c r="F27" s="155"/>
      <c r="G27" s="162" t="s">
        <v>55</v>
      </c>
      <c r="H27" s="159">
        <f>'5% Sheet'!H27+'13% sheet'!H27</f>
        <v>0</v>
      </c>
      <c r="I27" s="159">
        <f>'5% Sheet'!I27+'13% sheet'!I27</f>
        <v>0</v>
      </c>
      <c r="J27" s="160">
        <f>H27-I27</f>
        <v>0</v>
      </c>
    </row>
    <row r="28" spans="1:10" ht="13.5" thickBot="1">
      <c r="A28" s="164">
        <f t="shared" si="1"/>
        <v>18</v>
      </c>
      <c r="B28" s="197" t="s">
        <v>85</v>
      </c>
      <c r="C28" s="194">
        <f>'13% sheet'!C28+'5% Sheet'!C28</f>
        <v>0</v>
      </c>
      <c r="D28" s="175"/>
      <c r="E28" s="160">
        <f>C28</f>
        <v>0</v>
      </c>
      <c r="F28" s="155"/>
      <c r="G28" s="166" t="s">
        <v>120</v>
      </c>
      <c r="H28" s="155"/>
      <c r="I28" s="168">
        <f>SUM(I24:I27)</f>
        <v>0</v>
      </c>
      <c r="J28" s="155"/>
    </row>
    <row r="29" spans="1:10" ht="13.5" thickTop="1">
      <c r="A29" s="164">
        <f t="shared" si="1"/>
        <v>19</v>
      </c>
      <c r="B29" s="197" t="s">
        <v>86</v>
      </c>
      <c r="C29" s="194">
        <f>'13% sheet'!C29+'5% Sheet'!C29</f>
        <v>0</v>
      </c>
      <c r="D29" s="175"/>
      <c r="E29" s="160">
        <f>C29</f>
        <v>0</v>
      </c>
      <c r="F29" s="155"/>
      <c r="G29" s="155"/>
      <c r="H29" s="155"/>
      <c r="I29" s="155"/>
      <c r="J29" s="155"/>
    </row>
    <row r="30" spans="1:10" ht="12.75">
      <c r="A30" s="164">
        <f t="shared" si="1"/>
        <v>20</v>
      </c>
      <c r="B30" s="197" t="s">
        <v>57</v>
      </c>
      <c r="C30" s="194">
        <f>'13% sheet'!C30+'5% Sheet'!C30</f>
        <v>0</v>
      </c>
      <c r="D30" s="175"/>
      <c r="E30" s="160">
        <f>C30</f>
        <v>0</v>
      </c>
      <c r="F30" s="155"/>
      <c r="G30" s="219" t="s">
        <v>58</v>
      </c>
      <c r="H30" s="137"/>
      <c r="I30" s="137"/>
      <c r="J30" s="155"/>
    </row>
    <row r="31" spans="1:10" ht="12.75">
      <c r="A31" s="164">
        <f t="shared" si="1"/>
        <v>21</v>
      </c>
      <c r="B31" s="197" t="s">
        <v>78</v>
      </c>
      <c r="C31" s="194">
        <f>'13% sheet'!C31+'5% Sheet'!C31</f>
        <v>0</v>
      </c>
      <c r="D31" s="175"/>
      <c r="E31" s="160">
        <f>C31</f>
        <v>0</v>
      </c>
      <c r="F31" s="155"/>
      <c r="G31" s="220" t="s">
        <v>59</v>
      </c>
      <c r="H31" s="159">
        <f>'5% Sheet'!H31+'13% sheet'!H31</f>
        <v>0</v>
      </c>
      <c r="I31" s="159">
        <f>'5% Sheet'!I31+'13% sheet'!I31</f>
        <v>0</v>
      </c>
      <c r="J31" s="160">
        <f>H31-I31</f>
        <v>0</v>
      </c>
    </row>
    <row r="32" spans="1:10" ht="12.75">
      <c r="A32" s="164">
        <f t="shared" si="1"/>
        <v>22</v>
      </c>
      <c r="B32" s="214" t="s">
        <v>60</v>
      </c>
      <c r="C32" s="213"/>
      <c r="D32" s="213"/>
      <c r="E32" s="213">
        <f t="shared" si="0"/>
        <v>0</v>
      </c>
      <c r="F32" s="155"/>
      <c r="G32" s="221" t="s">
        <v>108</v>
      </c>
      <c r="H32" s="215">
        <f>'5% Sheet'!H32+'13% sheet'!H32</f>
        <v>0</v>
      </c>
      <c r="I32" s="215">
        <f>'5% Sheet'!I32+'13% sheet'!I32</f>
        <v>0</v>
      </c>
      <c r="J32" s="216">
        <f>H32-I32</f>
        <v>0</v>
      </c>
    </row>
    <row r="33" spans="1:10" ht="12.75">
      <c r="A33" s="164"/>
      <c r="B33" s="163"/>
      <c r="C33" s="202"/>
      <c r="D33" s="202"/>
      <c r="E33" s="202"/>
      <c r="F33" s="218"/>
      <c r="G33" s="220" t="s">
        <v>109</v>
      </c>
      <c r="H33" s="195">
        <f>'5% Sheet'!H33+'13% sheet'!H33</f>
        <v>0</v>
      </c>
      <c r="I33" s="195"/>
      <c r="J33" s="160">
        <f>H33-I33</f>
        <v>0</v>
      </c>
    </row>
    <row r="34" spans="1:10" ht="12.75">
      <c r="A34" s="164">
        <f>A32+1</f>
        <v>23</v>
      </c>
      <c r="B34" s="177" t="s">
        <v>112</v>
      </c>
      <c r="C34" s="178"/>
      <c r="D34" s="201">
        <f>I19</f>
        <v>0</v>
      </c>
      <c r="E34" s="179"/>
      <c r="F34" s="155"/>
      <c r="G34" s="222" t="s">
        <v>24</v>
      </c>
      <c r="H34" s="217">
        <f>'5% Sheet'!H34+'13% sheet'!H34</f>
        <v>0</v>
      </c>
      <c r="I34" s="165"/>
      <c r="J34" s="201">
        <f>H34</f>
        <v>0</v>
      </c>
    </row>
    <row r="35" spans="1:10" ht="12.75">
      <c r="A35" s="164">
        <f t="shared" si="1"/>
        <v>24</v>
      </c>
      <c r="B35" s="177" t="s">
        <v>113</v>
      </c>
      <c r="C35" s="178"/>
      <c r="D35" s="160">
        <f>I28</f>
        <v>0</v>
      </c>
      <c r="E35" s="179"/>
      <c r="F35" s="155"/>
      <c r="G35" s="222" t="s">
        <v>63</v>
      </c>
      <c r="H35" s="195">
        <f>'5% Sheet'!H35+'13% sheet'!H35</f>
        <v>0</v>
      </c>
      <c r="I35" s="165"/>
      <c r="J35" s="160">
        <f>H35</f>
        <v>0</v>
      </c>
    </row>
    <row r="36" spans="1:10" ht="12.75">
      <c r="A36" s="164">
        <f t="shared" si="1"/>
        <v>25</v>
      </c>
      <c r="B36" s="177" t="s">
        <v>114</v>
      </c>
      <c r="C36" s="178"/>
      <c r="D36" s="160">
        <f>I39</f>
        <v>0</v>
      </c>
      <c r="E36" s="179"/>
      <c r="F36" s="155"/>
      <c r="G36" s="222" t="s">
        <v>65</v>
      </c>
      <c r="H36" s="195">
        <f>'5% Sheet'!H36+'13% sheet'!H36</f>
        <v>0</v>
      </c>
      <c r="I36" s="165"/>
      <c r="J36" s="160">
        <f>H36</f>
        <v>0</v>
      </c>
    </row>
    <row r="37" spans="1:10" ht="13.5" thickBot="1">
      <c r="A37" s="164">
        <f t="shared" si="1"/>
        <v>26</v>
      </c>
      <c r="B37" s="176" t="s">
        <v>115</v>
      </c>
      <c r="C37" s="178"/>
      <c r="D37" s="180">
        <f>SUM(D12:D36)</f>
        <v>0</v>
      </c>
      <c r="E37" s="179"/>
      <c r="F37" s="137"/>
      <c r="G37" s="223" t="s">
        <v>67</v>
      </c>
      <c r="H37" s="167"/>
      <c r="I37" s="181">
        <f>SUM(I31:I36)</f>
        <v>0</v>
      </c>
      <c r="J37" s="182"/>
    </row>
    <row r="38" spans="1:10" ht="13.5" thickTop="1">
      <c r="A38" s="164">
        <f t="shared" si="1"/>
        <v>27</v>
      </c>
      <c r="B38" s="183" t="s">
        <v>116</v>
      </c>
      <c r="C38" s="178"/>
      <c r="D38" s="178"/>
      <c r="E38" s="179"/>
      <c r="F38" s="137"/>
      <c r="G38" s="149" t="s">
        <v>34</v>
      </c>
      <c r="H38" s="172"/>
      <c r="I38" s="184"/>
      <c r="J38" s="185" t="s">
        <v>69</v>
      </c>
    </row>
    <row r="39" spans="1:10" ht="15.75" customHeight="1" thickBot="1">
      <c r="A39" s="186"/>
      <c r="B39" s="150" t="s">
        <v>70</v>
      </c>
      <c r="C39" s="178"/>
      <c r="D39" s="157">
        <f>D9-D37</f>
        <v>0</v>
      </c>
      <c r="E39" s="187"/>
      <c r="F39" s="155"/>
      <c r="G39" s="166" t="s">
        <v>128</v>
      </c>
      <c r="H39" s="171"/>
      <c r="I39" s="156">
        <f>I31+I32</f>
        <v>0</v>
      </c>
      <c r="J39" s="196">
        <f>'13% sheet'!J39</f>
        <v>0.2</v>
      </c>
    </row>
    <row r="40" spans="1:10" ht="8.25" customHeight="1" thickBot="1" thickTop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 ht="14.25" thickBot="1" thickTop="1">
      <c r="A41" s="137"/>
      <c r="B41" s="188"/>
      <c r="C41" s="189"/>
      <c r="D41" s="189"/>
      <c r="E41" s="189"/>
      <c r="F41" s="189"/>
      <c r="G41" s="189"/>
      <c r="H41" s="189"/>
      <c r="I41" s="189"/>
      <c r="J41" s="190"/>
    </row>
    <row r="42" ht="13.5" thickTop="1"/>
  </sheetData>
  <printOptions/>
  <pageMargins left="0.75" right="0.75" top="1" bottom="1" header="0.5" footer="0.5"/>
  <pageSetup fitToHeight="1" fitToWidth="1" horizontalDpi="600" verticalDpi="600" orientation="landscape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INCOME, EXPENSE &amp; GST SUMMARY</dc:title>
  <dc:subject/>
  <dc:creator>W. HENDERSON</dc:creator>
  <cp:keywords/>
  <dc:description>FORM FOR PRINTING</dc:description>
  <cp:lastModifiedBy> </cp:lastModifiedBy>
  <cp:lastPrinted>2010-07-29T15:23:16Z</cp:lastPrinted>
  <dcterms:created xsi:type="dcterms:W3CDTF">2001-03-02T17:25:58Z</dcterms:created>
  <dcterms:modified xsi:type="dcterms:W3CDTF">2011-01-24T20:23:02Z</dcterms:modified>
  <cp:category/>
  <cp:version/>
  <cp:contentType/>
  <cp:contentStatus/>
</cp:coreProperties>
</file>